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filterPrivacy="1"/>
  <bookViews>
    <workbookView xWindow="0" yWindow="0" windowWidth="22260" windowHeight="12650" activeTab="1" xr2:uid="{00000000-000D-0000-FFFF-FFFF00000000}"/>
  </bookViews>
  <sheets>
    <sheet name=" Project Financing" sheetId="1" r:id="rId1"/>
    <sheet name="Revenue" sheetId="3" r:id="rId2"/>
    <sheet name="Costs and Cashflow 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0" i="1" s="1"/>
  <c r="Q40" i="2"/>
  <c r="Q38" i="2"/>
  <c r="Q36" i="2"/>
  <c r="Q28" i="2"/>
  <c r="Q27" i="2"/>
  <c r="Q22" i="2"/>
  <c r="Q21" i="2"/>
  <c r="Q20" i="2"/>
  <c r="Q19" i="2"/>
  <c r="Q18" i="2"/>
  <c r="Q17" i="2"/>
  <c r="Q16" i="2"/>
  <c r="Q15" i="2"/>
  <c r="Q14" i="2"/>
  <c r="Q13" i="2"/>
  <c r="Q12" i="2"/>
  <c r="P30" i="2"/>
  <c r="O30" i="2"/>
  <c r="N30" i="2"/>
  <c r="M30" i="2"/>
  <c r="L30" i="2"/>
  <c r="K30" i="2"/>
  <c r="J30" i="2"/>
  <c r="I30" i="2"/>
  <c r="H30" i="2"/>
  <c r="G30" i="2"/>
  <c r="F30" i="2"/>
  <c r="E30" i="2"/>
  <c r="F1" i="2"/>
  <c r="H1" i="3"/>
  <c r="D99" i="3"/>
  <c r="P103" i="3" s="1"/>
  <c r="D89" i="3"/>
  <c r="P93" i="3" s="1"/>
  <c r="D79" i="3"/>
  <c r="P83" i="3" s="1"/>
  <c r="D69" i="3"/>
  <c r="P73" i="3" s="1"/>
  <c r="D59" i="3"/>
  <c r="P63" i="3" s="1"/>
  <c r="D49" i="3"/>
  <c r="P53" i="3" s="1"/>
  <c r="D39" i="3"/>
  <c r="P43" i="3" s="1"/>
  <c r="D29" i="3"/>
  <c r="L33" i="3" s="1"/>
  <c r="D20" i="3"/>
  <c r="P24" i="3" s="1"/>
  <c r="A1" i="3"/>
  <c r="A1" i="2"/>
  <c r="F8" i="3"/>
  <c r="D11" i="3"/>
  <c r="H15" i="3" s="1"/>
  <c r="C30" i="2"/>
  <c r="Q30" i="2" l="1"/>
  <c r="B12" i="1" s="1"/>
  <c r="Q103" i="3"/>
  <c r="Q105" i="3" s="1"/>
  <c r="E103" i="3"/>
  <c r="E105" i="3" s="1"/>
  <c r="J103" i="3"/>
  <c r="N103" i="3"/>
  <c r="R103" i="3"/>
  <c r="R105" i="3" s="1"/>
  <c r="M103" i="3"/>
  <c r="G103" i="3"/>
  <c r="G105" i="3" s="1"/>
  <c r="K103" i="3"/>
  <c r="O103" i="3"/>
  <c r="I103" i="3"/>
  <c r="H103" i="3"/>
  <c r="H105" i="3" s="1"/>
  <c r="L103" i="3"/>
  <c r="L105" i="3" s="1"/>
  <c r="M93" i="3"/>
  <c r="E93" i="3"/>
  <c r="E95" i="3" s="1"/>
  <c r="J93" i="3"/>
  <c r="J95" i="3" s="1"/>
  <c r="N93" i="3"/>
  <c r="R93" i="3"/>
  <c r="G93" i="3"/>
  <c r="G95" i="3" s="1"/>
  <c r="K93" i="3"/>
  <c r="K95" i="3" s="1"/>
  <c r="O93" i="3"/>
  <c r="O95" i="3" s="1"/>
  <c r="I93" i="3"/>
  <c r="Q93" i="3"/>
  <c r="Q95" i="3" s="1"/>
  <c r="H93" i="3"/>
  <c r="H95" i="3" s="1"/>
  <c r="L93" i="3"/>
  <c r="I83" i="3"/>
  <c r="M83" i="3"/>
  <c r="Q83" i="3"/>
  <c r="Q85" i="3" s="1"/>
  <c r="E83" i="3"/>
  <c r="E85" i="3" s="1"/>
  <c r="J83" i="3"/>
  <c r="J85" i="3" s="1"/>
  <c r="N83" i="3"/>
  <c r="R83" i="3"/>
  <c r="G83" i="3"/>
  <c r="G85" i="3" s="1"/>
  <c r="K83" i="3"/>
  <c r="K85" i="3" s="1"/>
  <c r="O83" i="3"/>
  <c r="O85" i="3" s="1"/>
  <c r="H83" i="3"/>
  <c r="L83" i="3"/>
  <c r="L85" i="3" s="1"/>
  <c r="Q73" i="3"/>
  <c r="Q75" i="3" s="1"/>
  <c r="J73" i="3"/>
  <c r="N73" i="3"/>
  <c r="R73" i="3"/>
  <c r="E73" i="3"/>
  <c r="E75" i="3" s="1"/>
  <c r="G73" i="3"/>
  <c r="G75" i="3" s="1"/>
  <c r="K73" i="3"/>
  <c r="K75" i="3" s="1"/>
  <c r="O73" i="3"/>
  <c r="I73" i="3"/>
  <c r="M73" i="3"/>
  <c r="H73" i="3"/>
  <c r="H75" i="3" s="1"/>
  <c r="L73" i="3"/>
  <c r="E63" i="3"/>
  <c r="E65" i="3" s="1"/>
  <c r="J63" i="3"/>
  <c r="N63" i="3"/>
  <c r="R63" i="3"/>
  <c r="I63" i="3"/>
  <c r="M63" i="3"/>
  <c r="G63" i="3"/>
  <c r="G65" i="3" s="1"/>
  <c r="K63" i="3"/>
  <c r="O63" i="3"/>
  <c r="Q63" i="3"/>
  <c r="Q65" i="3" s="1"/>
  <c r="H63" i="3"/>
  <c r="H65" i="3" s="1"/>
  <c r="L63" i="3"/>
  <c r="L65" i="3" s="1"/>
  <c r="I53" i="3"/>
  <c r="Q53" i="3"/>
  <c r="Q55" i="3" s="1"/>
  <c r="E53" i="3"/>
  <c r="E55" i="3" s="1"/>
  <c r="J53" i="3"/>
  <c r="N53" i="3"/>
  <c r="R53" i="3"/>
  <c r="R55" i="3" s="1"/>
  <c r="M53" i="3"/>
  <c r="G53" i="3"/>
  <c r="G55" i="3" s="1"/>
  <c r="K53" i="3"/>
  <c r="O53" i="3"/>
  <c r="H53" i="3"/>
  <c r="L53" i="3"/>
  <c r="I43" i="3"/>
  <c r="Q43" i="3"/>
  <c r="Q45" i="3" s="1"/>
  <c r="E43" i="3"/>
  <c r="E45" i="3" s="1"/>
  <c r="N43" i="3"/>
  <c r="G43" i="3"/>
  <c r="G45" i="3" s="1"/>
  <c r="K43" i="3"/>
  <c r="K45" i="3" s="1"/>
  <c r="O43" i="3"/>
  <c r="O45" i="3" s="1"/>
  <c r="M43" i="3"/>
  <c r="J43" i="3"/>
  <c r="J45" i="3" s="1"/>
  <c r="R43" i="3"/>
  <c r="R45" i="3" s="1"/>
  <c r="H43" i="3"/>
  <c r="H45" i="3" s="1"/>
  <c r="L43" i="3"/>
  <c r="H33" i="3"/>
  <c r="P33" i="3"/>
  <c r="I33" i="3"/>
  <c r="I35" i="3" s="1"/>
  <c r="Q33" i="3"/>
  <c r="Q35" i="3" s="1"/>
  <c r="E33" i="3"/>
  <c r="E35" i="3" s="1"/>
  <c r="J33" i="3"/>
  <c r="N33" i="3"/>
  <c r="N35" i="3" s="1"/>
  <c r="R33" i="3"/>
  <c r="R35" i="3" s="1"/>
  <c r="M33" i="3"/>
  <c r="M35" i="3" s="1"/>
  <c r="G33" i="3"/>
  <c r="G35" i="3" s="1"/>
  <c r="K33" i="3"/>
  <c r="K35" i="3" s="1"/>
  <c r="O33" i="3"/>
  <c r="I24" i="3"/>
  <c r="M24" i="3"/>
  <c r="Q24" i="3"/>
  <c r="Q26" i="3" s="1"/>
  <c r="E24" i="3"/>
  <c r="E26" i="3" s="1"/>
  <c r="J24" i="3"/>
  <c r="J26" i="3" s="1"/>
  <c r="N24" i="3"/>
  <c r="N26" i="3" s="1"/>
  <c r="R24" i="3"/>
  <c r="R26" i="3" s="1"/>
  <c r="G24" i="3"/>
  <c r="G26" i="3" s="1"/>
  <c r="K24" i="3"/>
  <c r="K26" i="3" s="1"/>
  <c r="O24" i="3"/>
  <c r="O26" i="3" s="1"/>
  <c r="H24" i="3"/>
  <c r="H26" i="3" s="1"/>
  <c r="L24" i="3"/>
  <c r="E15" i="3"/>
  <c r="E17" i="3" s="1"/>
  <c r="G15" i="3"/>
  <c r="G17" i="3" s="1"/>
  <c r="O15" i="3"/>
  <c r="K15" i="3"/>
  <c r="R15" i="3"/>
  <c r="N15" i="3"/>
  <c r="J15" i="3"/>
  <c r="Q15" i="3"/>
  <c r="Q17" i="3" s="1"/>
  <c r="M15" i="3"/>
  <c r="I15" i="3"/>
  <c r="I17" i="3" s="1"/>
  <c r="P15" i="3"/>
  <c r="P17" i="3" s="1"/>
  <c r="L15" i="3"/>
  <c r="L17" i="3" s="1"/>
  <c r="O55" i="3" l="1"/>
  <c r="Q8" i="3"/>
  <c r="O9" i="2" s="1"/>
  <c r="O32" i="2" s="1"/>
  <c r="L26" i="3"/>
  <c r="K17" i="3"/>
  <c r="B20" i="1"/>
  <c r="C16" i="1"/>
  <c r="C17" i="1"/>
  <c r="C18" i="1"/>
  <c r="C15" i="1"/>
  <c r="J105" i="3"/>
  <c r="M105" i="3"/>
  <c r="O105" i="3"/>
  <c r="M95" i="3"/>
  <c r="R85" i="3"/>
  <c r="M85" i="3"/>
  <c r="H85" i="3"/>
  <c r="N75" i="3"/>
  <c r="M75" i="3"/>
  <c r="M65" i="3"/>
  <c r="O65" i="3"/>
  <c r="H55" i="3"/>
  <c r="M55" i="3"/>
  <c r="G8" i="3"/>
  <c r="E9" i="2" s="1"/>
  <c r="E32" i="2" s="1"/>
  <c r="E8" i="3"/>
  <c r="C9" i="2" s="1"/>
  <c r="C32" i="2" s="1"/>
  <c r="C34" i="2" s="1"/>
  <c r="K55" i="3"/>
  <c r="I105" i="3"/>
  <c r="K105" i="3"/>
  <c r="N105" i="3"/>
  <c r="P105" i="3"/>
  <c r="I95" i="3"/>
  <c r="R95" i="3"/>
  <c r="L95" i="3"/>
  <c r="S95" i="3" s="1"/>
  <c r="N95" i="3"/>
  <c r="P95" i="3"/>
  <c r="N85" i="3"/>
  <c r="I85" i="3"/>
  <c r="P85" i="3"/>
  <c r="J75" i="3"/>
  <c r="I75" i="3"/>
  <c r="L75" i="3"/>
  <c r="O75" i="3"/>
  <c r="R75" i="3"/>
  <c r="P75" i="3"/>
  <c r="N65" i="3"/>
  <c r="J65" i="3"/>
  <c r="I65" i="3"/>
  <c r="K65" i="3"/>
  <c r="R65" i="3"/>
  <c r="P65" i="3"/>
  <c r="N55" i="3"/>
  <c r="I55" i="3"/>
  <c r="L55" i="3"/>
  <c r="J55" i="3"/>
  <c r="P55" i="3"/>
  <c r="I45" i="3"/>
  <c r="L45" i="3"/>
  <c r="M45" i="3"/>
  <c r="N45" i="3"/>
  <c r="P45" i="3"/>
  <c r="J35" i="3"/>
  <c r="P35" i="3"/>
  <c r="H35" i="3"/>
  <c r="O35" i="3"/>
  <c r="L35" i="3"/>
  <c r="L8" i="3" s="1"/>
  <c r="J9" i="2" s="1"/>
  <c r="J32" i="2" s="1"/>
  <c r="M26" i="3"/>
  <c r="I26" i="3"/>
  <c r="P26" i="3"/>
  <c r="J17" i="3"/>
  <c r="O17" i="3"/>
  <c r="N17" i="3"/>
  <c r="M17" i="3"/>
  <c r="R17" i="3"/>
  <c r="R8" i="3" s="1"/>
  <c r="P9" i="2" s="1"/>
  <c r="P32" i="2" s="1"/>
  <c r="H17" i="3"/>
  <c r="S85" i="3" l="1"/>
  <c r="K8" i="3"/>
  <c r="I9" i="2" s="1"/>
  <c r="I32" i="2" s="1"/>
  <c r="E34" i="2"/>
  <c r="E42" i="2" s="1"/>
  <c r="C42" i="2"/>
  <c r="S105" i="3"/>
  <c r="S75" i="3"/>
  <c r="S65" i="3"/>
  <c r="N8" i="3"/>
  <c r="L9" i="2" s="1"/>
  <c r="L32" i="2" s="1"/>
  <c r="J8" i="3"/>
  <c r="H9" i="2" s="1"/>
  <c r="H32" i="2" s="1"/>
  <c r="S55" i="3"/>
  <c r="S45" i="3"/>
  <c r="I8" i="3"/>
  <c r="G9" i="2" s="1"/>
  <c r="G32" i="2" s="1"/>
  <c r="S35" i="3"/>
  <c r="O8" i="3"/>
  <c r="M9" i="2" s="1"/>
  <c r="M32" i="2" s="1"/>
  <c r="M8" i="3"/>
  <c r="K9" i="2" s="1"/>
  <c r="K32" i="2" s="1"/>
  <c r="S26" i="3"/>
  <c r="P8" i="3"/>
  <c r="N9" i="2" s="1"/>
  <c r="N32" i="2" s="1"/>
  <c r="S17" i="3"/>
  <c r="H8" i="3"/>
  <c r="F9" i="2" l="1"/>
  <c r="S8" i="3"/>
  <c r="F32" i="2" l="1"/>
  <c r="F34" i="2" s="1"/>
  <c r="Q9" i="2"/>
  <c r="Q32" i="2" s="1"/>
  <c r="G34" i="2" l="1"/>
  <c r="F42" i="2"/>
  <c r="H34" i="2" l="1"/>
  <c r="G42" i="2"/>
  <c r="I34" i="2" l="1"/>
  <c r="H42" i="2"/>
  <c r="J34" i="2" l="1"/>
  <c r="I42" i="2"/>
  <c r="K34" i="2" l="1"/>
  <c r="J42" i="2"/>
  <c r="L34" i="2" l="1"/>
  <c r="K42" i="2"/>
  <c r="M34" i="2" l="1"/>
  <c r="L42" i="2"/>
  <c r="N34" i="2" l="1"/>
  <c r="M42" i="2"/>
  <c r="O34" i="2" l="1"/>
  <c r="N42" i="2"/>
  <c r="P34" i="2" l="1"/>
  <c r="P42" i="2" s="1"/>
  <c r="O42" i="2"/>
</calcChain>
</file>

<file path=xl/sharedStrings.xml><?xml version="1.0" encoding="utf-8"?>
<sst xmlns="http://schemas.openxmlformats.org/spreadsheetml/2006/main" count="161" uniqueCount="70">
  <si>
    <t>Development Funding Plan</t>
  </si>
  <si>
    <t>Developer Equity</t>
  </si>
  <si>
    <t>Land Preparation</t>
  </si>
  <si>
    <t>Qtr 1</t>
  </si>
  <si>
    <t>Qtr 2</t>
  </si>
  <si>
    <t>Qtr 3</t>
  </si>
  <si>
    <t>Qtr 4</t>
  </si>
  <si>
    <t>Qtr 5</t>
  </si>
  <si>
    <t>Qtr 6</t>
  </si>
  <si>
    <t>Qtr 7</t>
  </si>
  <si>
    <t>Qtr 8</t>
  </si>
  <si>
    <t>Qtr 9</t>
  </si>
  <si>
    <t>Qtr 10</t>
  </si>
  <si>
    <t>Qtr 11</t>
  </si>
  <si>
    <t>Qtr 12</t>
  </si>
  <si>
    <t>Total</t>
  </si>
  <si>
    <t>PRE</t>
  </si>
  <si>
    <t>License</t>
  </si>
  <si>
    <t>Land Acquisition</t>
  </si>
  <si>
    <t>Contractor Payments</t>
  </si>
  <si>
    <t>Marketing Costs</t>
  </si>
  <si>
    <t>Administration Costs</t>
  </si>
  <si>
    <t>Revenue</t>
  </si>
  <si>
    <t>Cashflow from Unit Sales</t>
  </si>
  <si>
    <t>Costs</t>
  </si>
  <si>
    <t>Total Costs</t>
  </si>
  <si>
    <t>Date:</t>
  </si>
  <si>
    <t>Other Costs</t>
  </si>
  <si>
    <t>Unit Type A</t>
  </si>
  <si>
    <t>Number of Units and Price</t>
  </si>
  <si>
    <t>NO.</t>
  </si>
  <si>
    <t>Price</t>
  </si>
  <si>
    <t>Income</t>
  </si>
  <si>
    <t>Sales Assumptions (% of units Sold)</t>
  </si>
  <si>
    <t>Cashflow Revenue to Date</t>
  </si>
  <si>
    <t>Additional Cashflow in the Quarter</t>
  </si>
  <si>
    <t>Total Revenue Cashflow</t>
  </si>
  <si>
    <t>Stage Payment % from Buyer</t>
  </si>
  <si>
    <t>Unit Type B</t>
  </si>
  <si>
    <t>Unit Type C</t>
  </si>
  <si>
    <t>Unit Type D</t>
  </si>
  <si>
    <t>Unit Type E</t>
  </si>
  <si>
    <t>Unit Type F</t>
  </si>
  <si>
    <t>Unit Type G</t>
  </si>
  <si>
    <t>Unit Type H</t>
  </si>
  <si>
    <t>Unit Type I</t>
  </si>
  <si>
    <t>Unit Type J</t>
  </si>
  <si>
    <t>Name of Development</t>
  </si>
  <si>
    <t>Development Cashflow Revenue Model</t>
  </si>
  <si>
    <t>Net Cashflow</t>
  </si>
  <si>
    <t>Escrow Deposit</t>
  </si>
  <si>
    <t>Loan Finance</t>
  </si>
  <si>
    <t>Total Project Cashflow</t>
  </si>
  <si>
    <t xml:space="preserve">Developer Equity </t>
  </si>
  <si>
    <t>Development Cashflow and Funding Model</t>
  </si>
  <si>
    <t>Escrow</t>
  </si>
  <si>
    <t>Land Value</t>
  </si>
  <si>
    <t>Construction Value</t>
  </si>
  <si>
    <t>20% Escrow Amount</t>
  </si>
  <si>
    <t>Development Cost</t>
  </si>
  <si>
    <t>Total Development Cost</t>
  </si>
  <si>
    <t>Funded by:</t>
  </si>
  <si>
    <t>Off Plan Sales</t>
  </si>
  <si>
    <t>Committed Loan Finance</t>
  </si>
  <si>
    <t>Uncommitted Loan Finance</t>
  </si>
  <si>
    <t>Total Funding Required</t>
  </si>
  <si>
    <t>% of Total Funding</t>
  </si>
  <si>
    <t>Infrastructure and Services</t>
  </si>
  <si>
    <t>Shared Infrastructure</t>
  </si>
  <si>
    <t>Other Shared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</si>
</sst>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[$-1809]dd\ mmmm\ yyyy;@"/>
    <numFmt numFmtId="167" formatCode="#,##0;[Red]\(#,##0\)"/>
  </numFmts>
  <fonts count="1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5" fillId="2" borderId="0" xfId="0" applyFont="1" applyFill="1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/>
    <xf numFmtId="165" fontId="4" fillId="2" borderId="7" xfId="0" applyNumberFormat="1" applyFont="1" applyFill="1" applyBorder="1"/>
    <xf numFmtId="165" fontId="4" fillId="2" borderId="8" xfId="0" applyNumberFormat="1" applyFont="1" applyFill="1" applyBorder="1"/>
    <xf numFmtId="165" fontId="4" fillId="2" borderId="9" xfId="0" applyNumberFormat="1" applyFont="1" applyFill="1" applyBorder="1"/>
    <xf numFmtId="0" fontId="4" fillId="2" borderId="0" xfId="0" applyFont="1" applyFill="1" applyAlignment="1">
      <alignment horizontal="right"/>
    </xf>
    <xf numFmtId="165" fontId="4" fillId="2" borderId="1" xfId="1" applyNumberFormat="1" applyFont="1" applyFill="1" applyBorder="1"/>
    <xf numFmtId="0" fontId="4" fillId="2" borderId="0" xfId="0" applyFont="1" applyFill="1" applyBorder="1"/>
    <xf numFmtId="165" fontId="0" fillId="2" borderId="0" xfId="0" applyNumberFormat="1" applyFill="1" applyAlignment="1">
      <alignment horizontal="right"/>
    </xf>
    <xf numFmtId="165" fontId="4" fillId="2" borderId="6" xfId="0" applyNumberFormat="1" applyFont="1" applyFill="1" applyBorder="1"/>
    <xf numFmtId="0" fontId="4" fillId="2" borderId="6" xfId="0" applyFont="1" applyFill="1" applyBorder="1"/>
    <xf numFmtId="165" fontId="4" fillId="2" borderId="0" xfId="0" applyNumberFormat="1" applyFont="1" applyFill="1"/>
    <xf numFmtId="0" fontId="8" fillId="3" borderId="1" xfId="0" applyFont="1" applyFill="1" applyBorder="1" applyProtection="1">
      <protection locked="0"/>
    </xf>
    <xf numFmtId="165" fontId="8" fillId="3" borderId="1" xfId="1" applyNumberFormat="1" applyFont="1" applyFill="1" applyBorder="1" applyProtection="1">
      <protection locked="0"/>
    </xf>
    <xf numFmtId="9" fontId="8" fillId="3" borderId="1" xfId="2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0" fontId="9" fillId="2" borderId="0" xfId="0" applyFont="1" applyFill="1"/>
    <xf numFmtId="14" fontId="2" fillId="2" borderId="0" xfId="0" applyNumberFormat="1" applyFont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1" applyNumberFormat="1" applyFont="1" applyFill="1" applyAlignment="1">
      <alignment horizontal="center"/>
    </xf>
    <xf numFmtId="0" fontId="0" fillId="2" borderId="0" xfId="0" applyFont="1" applyFill="1"/>
    <xf numFmtId="165" fontId="11" fillId="2" borderId="0" xfId="1" applyNumberFormat="1" applyFont="1" applyFill="1"/>
    <xf numFmtId="165" fontId="11" fillId="2" borderId="5" xfId="1" applyNumberFormat="1" applyFont="1" applyFill="1" applyBorder="1"/>
    <xf numFmtId="0" fontId="0" fillId="2" borderId="3" xfId="0" applyFill="1" applyBorder="1"/>
    <xf numFmtId="164" fontId="8" fillId="3" borderId="3" xfId="1" applyNumberFormat="1" applyFont="1" applyFill="1" applyBorder="1" applyProtection="1">
      <protection locked="0"/>
    </xf>
    <xf numFmtId="164" fontId="10" fillId="3" borderId="3" xfId="1" applyNumberFormat="1" applyFont="1" applyFill="1" applyBorder="1" applyProtection="1">
      <protection locked="0"/>
    </xf>
    <xf numFmtId="165" fontId="8" fillId="3" borderId="10" xfId="1" applyNumberFormat="1" applyFont="1" applyFill="1" applyBorder="1" applyAlignment="1" applyProtection="1">
      <alignment horizontal="center"/>
      <protection locked="0"/>
    </xf>
    <xf numFmtId="165" fontId="8" fillId="3" borderId="11" xfId="1" applyNumberFormat="1" applyFont="1" applyFill="1" applyBorder="1" applyAlignment="1" applyProtection="1">
      <alignment horizontal="center"/>
      <protection locked="0"/>
    </xf>
    <xf numFmtId="165" fontId="8" fillId="3" borderId="13" xfId="1" applyNumberFormat="1" applyFont="1" applyFill="1" applyBorder="1" applyAlignment="1" applyProtection="1">
      <alignment horizontal="center"/>
      <protection locked="0"/>
    </xf>
    <xf numFmtId="165" fontId="8" fillId="3" borderId="0" xfId="1" applyNumberFormat="1" applyFont="1" applyFill="1" applyBorder="1" applyAlignment="1" applyProtection="1">
      <alignment horizontal="center"/>
      <protection locked="0"/>
    </xf>
    <xf numFmtId="165" fontId="10" fillId="3" borderId="13" xfId="1" applyNumberFormat="1" applyFont="1" applyFill="1" applyBorder="1" applyProtection="1">
      <protection locked="0"/>
    </xf>
    <xf numFmtId="165" fontId="10" fillId="3" borderId="0" xfId="1" applyNumberFormat="1" applyFont="1" applyFill="1" applyBorder="1" applyProtection="1">
      <protection locked="0"/>
    </xf>
    <xf numFmtId="165" fontId="8" fillId="3" borderId="3" xfId="1" applyNumberFormat="1" applyFont="1" applyFill="1" applyBorder="1" applyProtection="1"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165" fontId="13" fillId="2" borderId="0" xfId="1" applyNumberFormat="1" applyFont="1" applyFill="1" applyAlignment="1">
      <alignment horizontal="center"/>
    </xf>
    <xf numFmtId="0" fontId="4" fillId="4" borderId="0" xfId="0" applyFont="1" applyFill="1"/>
    <xf numFmtId="167" fontId="4" fillId="4" borderId="4" xfId="0" applyNumberFormat="1" applyFont="1" applyFill="1" applyBorder="1"/>
    <xf numFmtId="0" fontId="0" fillId="4" borderId="0" xfId="0" applyFill="1"/>
    <xf numFmtId="167" fontId="4" fillId="4" borderId="0" xfId="0" applyNumberFormat="1" applyFont="1" applyFill="1"/>
    <xf numFmtId="167" fontId="11" fillId="4" borderId="0" xfId="0" applyNumberFormat="1" applyFont="1" applyFill="1"/>
    <xf numFmtId="0" fontId="11" fillId="4" borderId="0" xfId="0" applyFont="1" applyFill="1"/>
    <xf numFmtId="167" fontId="0" fillId="4" borderId="0" xfId="0" applyNumberFormat="1" applyFont="1" applyFill="1"/>
    <xf numFmtId="165" fontId="11" fillId="2" borderId="12" xfId="1" applyNumberFormat="1" applyFont="1" applyFill="1" applyBorder="1" applyAlignment="1">
      <alignment horizontal="center"/>
    </xf>
    <xf numFmtId="165" fontId="11" fillId="2" borderId="14" xfId="1" applyNumberFormat="1" applyFont="1" applyFill="1" applyBorder="1" applyAlignment="1">
      <alignment horizontal="center"/>
    </xf>
    <xf numFmtId="165" fontId="11" fillId="2" borderId="14" xfId="1" applyNumberFormat="1" applyFont="1" applyFill="1" applyBorder="1"/>
    <xf numFmtId="0" fontId="14" fillId="2" borderId="0" xfId="0" applyFont="1" applyFill="1"/>
    <xf numFmtId="165" fontId="0" fillId="2" borderId="0" xfId="1" applyNumberFormat="1" applyFont="1" applyFill="1"/>
    <xf numFmtId="0" fontId="6" fillId="2" borderId="0" xfId="0" applyFont="1" applyFill="1"/>
    <xf numFmtId="9" fontId="0" fillId="2" borderId="1" xfId="0" applyNumberFormat="1" applyFill="1" applyBorder="1"/>
    <xf numFmtId="0" fontId="13" fillId="2" borderId="0" xfId="0" applyFont="1" applyFill="1"/>
    <xf numFmtId="0" fontId="7" fillId="2" borderId="0" xfId="0" applyFont="1" applyFill="1"/>
    <xf numFmtId="0" fontId="12" fillId="2" borderId="0" xfId="0" applyFont="1" applyFill="1"/>
    <xf numFmtId="10" fontId="0" fillId="2" borderId="0" xfId="2" applyNumberFormat="1" applyFont="1" applyFill="1"/>
    <xf numFmtId="165" fontId="4" fillId="2" borderId="1" xfId="0" applyNumberFormat="1" applyFont="1" applyFill="1" applyBorder="1"/>
    <xf numFmtId="165" fontId="0" fillId="3" borderId="0" xfId="1" applyNumberFormat="1" applyFont="1" applyFill="1" applyProtection="1">
      <protection locked="0"/>
    </xf>
    <xf numFmtId="165" fontId="4" fillId="3" borderId="0" xfId="1" applyNumberFormat="1" applyFont="1" applyFill="1" applyProtection="1">
      <protection locked="0"/>
    </xf>
    <xf numFmtId="166" fontId="1" fillId="2" borderId="0" xfId="0" applyNumberFormat="1" applyFont="1" applyFill="1" applyAlignment="1">
      <alignment horizontal="center"/>
    </xf>
    <xf numFmtId="165" fontId="10" fillId="3" borderId="2" xfId="1" applyNumberFormat="1" applyFont="1" applyFill="1" applyBorder="1"/>
    <xf numFmtId="165" fontId="10" fillId="3" borderId="4" xfId="1" applyNumberFormat="1" applyFont="1" applyFill="1" applyBorder="1"/>
    <xf numFmtId="165" fontId="10" fillId="3" borderId="1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F12" sqref="F12"/>
    </sheetView>
  </sheetViews>
  <sheetFormatPr defaultRowHeight="14.5" x14ac:dyDescent="0.35"/>
  <cols>
    <col min="1" max="1" width="25.36328125" style="29" customWidth="1"/>
    <col min="2" max="2" width="11.36328125" style="3" customWidth="1"/>
    <col min="3" max="16384" width="8.7265625" style="3"/>
  </cols>
  <sheetData>
    <row r="1" spans="1:5" ht="15.5" x14ac:dyDescent="0.35">
      <c r="A1" s="23" t="s">
        <v>47</v>
      </c>
      <c r="C1" s="8" t="s">
        <v>26</v>
      </c>
      <c r="D1" s="66">
        <v>43146</v>
      </c>
      <c r="E1" s="66"/>
    </row>
    <row r="2" spans="1:5" ht="15" customHeight="1" x14ac:dyDescent="0.35"/>
    <row r="3" spans="1:5" ht="15.5" x14ac:dyDescent="0.35">
      <c r="A3" s="4" t="s">
        <v>0</v>
      </c>
    </row>
    <row r="4" spans="1:5" ht="9.5" customHeight="1" x14ac:dyDescent="0.35">
      <c r="A4" s="55"/>
    </row>
    <row r="5" spans="1:5" ht="16" thickBot="1" x14ac:dyDescent="0.4">
      <c r="A5" s="4" t="s">
        <v>55</v>
      </c>
    </row>
    <row r="6" spans="1:5" ht="16" thickBot="1" x14ac:dyDescent="0.4">
      <c r="A6" s="55" t="s">
        <v>56</v>
      </c>
      <c r="B6" s="69"/>
    </row>
    <row r="7" spans="1:5" ht="16" thickBot="1" x14ac:dyDescent="0.4">
      <c r="A7" s="55" t="s">
        <v>57</v>
      </c>
      <c r="B7" s="68"/>
    </row>
    <row r="8" spans="1:5" ht="16" thickBot="1" x14ac:dyDescent="0.4">
      <c r="A8" s="57" t="s">
        <v>59</v>
      </c>
      <c r="B8" s="13">
        <f>SUM(B6:B7)</f>
        <v>0</v>
      </c>
    </row>
    <row r="9" spans="1:5" ht="8" customHeight="1" thickBot="1" x14ac:dyDescent="0.4">
      <c r="A9" s="55"/>
      <c r="B9" s="56"/>
    </row>
    <row r="10" spans="1:5" ht="16" thickBot="1" x14ac:dyDescent="0.4">
      <c r="A10" s="57" t="s">
        <v>58</v>
      </c>
      <c r="B10" s="13">
        <f>B8*C10</f>
        <v>0</v>
      </c>
      <c r="C10" s="58">
        <v>0.2</v>
      </c>
    </row>
    <row r="11" spans="1:5" ht="15.5" x14ac:dyDescent="0.35">
      <c r="A11" s="55"/>
    </row>
    <row r="12" spans="1:5" x14ac:dyDescent="0.35">
      <c r="A12" s="59" t="s">
        <v>60</v>
      </c>
      <c r="B12" s="18">
        <f>'Costs and Cashflow '!Q30</f>
        <v>79400000</v>
      </c>
    </row>
    <row r="13" spans="1:5" x14ac:dyDescent="0.35">
      <c r="A13" s="60"/>
    </row>
    <row r="14" spans="1:5" ht="15" thickBot="1" x14ac:dyDescent="0.4">
      <c r="A14" s="42" t="s">
        <v>61</v>
      </c>
      <c r="C14" s="8" t="s">
        <v>66</v>
      </c>
    </row>
    <row r="15" spans="1:5" ht="15" thickBot="1" x14ac:dyDescent="0.4">
      <c r="A15" s="61" t="s">
        <v>1</v>
      </c>
      <c r="B15" s="67"/>
      <c r="C15" s="62">
        <f>B15/$B$12</f>
        <v>0</v>
      </c>
    </row>
    <row r="16" spans="1:5" ht="15" thickBot="1" x14ac:dyDescent="0.4">
      <c r="A16" s="61" t="s">
        <v>62</v>
      </c>
      <c r="B16" s="69"/>
      <c r="C16" s="62">
        <f t="shared" ref="C16:C18" si="0">B16/$B$12</f>
        <v>0</v>
      </c>
    </row>
    <row r="17" spans="1:3" ht="15" thickBot="1" x14ac:dyDescent="0.4">
      <c r="A17" s="61" t="s">
        <v>63</v>
      </c>
      <c r="B17" s="69"/>
      <c r="C17" s="62">
        <f t="shared" si="0"/>
        <v>0</v>
      </c>
    </row>
    <row r="18" spans="1:3" ht="15" thickBot="1" x14ac:dyDescent="0.4">
      <c r="A18" s="61" t="s">
        <v>64</v>
      </c>
      <c r="B18" s="68"/>
      <c r="C18" s="62">
        <f t="shared" si="0"/>
        <v>0</v>
      </c>
    </row>
    <row r="19" spans="1:3" ht="15" thickBot="1" x14ac:dyDescent="0.4">
      <c r="A19" s="61"/>
    </row>
    <row r="20" spans="1:3" ht="15" thickBot="1" x14ac:dyDescent="0.4">
      <c r="A20" s="61" t="s">
        <v>65</v>
      </c>
      <c r="B20" s="63">
        <f>B12-B15-B16-B17-B18</f>
        <v>79400000</v>
      </c>
    </row>
  </sheetData>
  <mergeCells count="1">
    <mergeCell ref="D1:E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9D5AC-56FF-4E61-91FA-133F9EE10299}">
  <dimension ref="A1:S10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0" sqref="H10"/>
    </sheetView>
  </sheetViews>
  <sheetFormatPr defaultRowHeight="14.5" x14ac:dyDescent="0.35"/>
  <cols>
    <col min="1" max="1" width="31.453125" customWidth="1"/>
    <col min="2" max="2" width="9.36328125" customWidth="1"/>
    <col min="3" max="3" width="10.54296875" customWidth="1"/>
    <col min="4" max="4" width="12.90625" customWidth="1"/>
    <col min="6" max="6" width="2.26953125" customWidth="1"/>
    <col min="7" max="7" width="10.81640625" bestFit="1" customWidth="1"/>
    <col min="8" max="8" width="10.453125" customWidth="1"/>
    <col min="9" max="10" width="10.81640625" bestFit="1" customWidth="1"/>
    <col min="11" max="11" width="11.81640625" bestFit="1" customWidth="1"/>
    <col min="12" max="12" width="10.81640625" bestFit="1" customWidth="1"/>
    <col min="13" max="13" width="11.81640625" bestFit="1" customWidth="1"/>
    <col min="14" max="14" width="10.81640625" bestFit="1" customWidth="1"/>
    <col min="15" max="15" width="11.7265625" bestFit="1" customWidth="1"/>
    <col min="16" max="16" width="10.81640625" bestFit="1" customWidth="1"/>
    <col min="17" max="17" width="11.81640625" bestFit="1" customWidth="1"/>
    <col min="18" max="18" width="11.453125" bestFit="1" customWidth="1"/>
    <col min="19" max="19" width="14.1796875" customWidth="1"/>
  </cols>
  <sheetData>
    <row r="1" spans="1:19" ht="18.5" x14ac:dyDescent="0.45">
      <c r="A1" s="2" t="str">
        <f>' Project Financing'!A1</f>
        <v>Name of Development</v>
      </c>
      <c r="B1" s="2"/>
      <c r="C1" s="2"/>
      <c r="D1" s="2"/>
      <c r="E1" s="3"/>
      <c r="F1" s="3"/>
      <c r="G1" s="2" t="s">
        <v>26</v>
      </c>
      <c r="H1" s="66">
        <f>' Project Financing'!D1</f>
        <v>43146</v>
      </c>
      <c r="I1" s="66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5" x14ac:dyDescent="0.35">
      <c r="A3" s="4" t="s">
        <v>48</v>
      </c>
      <c r="B3" s="4"/>
      <c r="C3" s="4"/>
      <c r="D3" s="4"/>
      <c r="E3" s="5"/>
      <c r="F3" s="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35">
      <c r="A4" s="5"/>
      <c r="B4" s="5"/>
      <c r="C4" s="5"/>
      <c r="D4" s="5"/>
      <c r="E4" s="6" t="s">
        <v>16</v>
      </c>
      <c r="F4" s="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35">
      <c r="A5" s="3"/>
      <c r="B5" s="3"/>
      <c r="C5" s="3"/>
      <c r="D5" s="3"/>
      <c r="E5" s="6" t="s">
        <v>17</v>
      </c>
      <c r="F5" s="7"/>
      <c r="G5" s="7" t="s">
        <v>3</v>
      </c>
      <c r="H5" s="7" t="s">
        <v>4</v>
      </c>
      <c r="I5" s="7" t="s">
        <v>5</v>
      </c>
      <c r="J5" s="7" t="s">
        <v>6</v>
      </c>
      <c r="K5" s="7" t="s">
        <v>7</v>
      </c>
      <c r="L5" s="7" t="s">
        <v>8</v>
      </c>
      <c r="M5" s="7" t="s">
        <v>9</v>
      </c>
      <c r="N5" s="7" t="s">
        <v>10</v>
      </c>
      <c r="O5" s="7" t="s">
        <v>11</v>
      </c>
      <c r="P5" s="7" t="s">
        <v>12</v>
      </c>
      <c r="Q5" s="7" t="s">
        <v>13</v>
      </c>
      <c r="R5" s="7" t="s">
        <v>14</v>
      </c>
      <c r="S5" s="7" t="s">
        <v>15</v>
      </c>
    </row>
    <row r="6" spans="1:19" ht="18.5" x14ac:dyDescent="0.45">
      <c r="A6" s="2" t="s">
        <v>22</v>
      </c>
      <c r="B6" s="5"/>
      <c r="C6" s="5"/>
      <c r="D6" s="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8" customHeight="1" thickBot="1" x14ac:dyDescent="0.4">
      <c r="A7" s="5"/>
      <c r="B7" s="5"/>
      <c r="C7" s="5"/>
      <c r="D7" s="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5" thickBot="1" x14ac:dyDescent="0.4">
      <c r="A8" s="8" t="s">
        <v>36</v>
      </c>
      <c r="B8" s="5"/>
      <c r="C8" s="5"/>
      <c r="D8" s="5"/>
      <c r="E8" s="9">
        <f>E17+E26+E35+E45+E55+E65+E75+E85+E95+E105</f>
        <v>0</v>
      </c>
      <c r="F8" s="10">
        <f t="shared" ref="F8:R8" si="0">F17+F26+F35+F45+F55+F65+F75+F85+F95+F105</f>
        <v>0</v>
      </c>
      <c r="G8" s="10">
        <f t="shared" si="0"/>
        <v>900000</v>
      </c>
      <c r="H8" s="10">
        <f t="shared" si="0"/>
        <v>0</v>
      </c>
      <c r="I8" s="10">
        <f t="shared" si="0"/>
        <v>900000</v>
      </c>
      <c r="J8" s="10">
        <f t="shared" si="0"/>
        <v>200000</v>
      </c>
      <c r="K8" s="10">
        <f t="shared" si="0"/>
        <v>2000000</v>
      </c>
      <c r="L8" s="10">
        <f t="shared" si="0"/>
        <v>0</v>
      </c>
      <c r="M8" s="10">
        <f t="shared" si="0"/>
        <v>2000000</v>
      </c>
      <c r="N8" s="10">
        <f t="shared" si="0"/>
        <v>0</v>
      </c>
      <c r="O8" s="10">
        <f t="shared" si="0"/>
        <v>2000000</v>
      </c>
      <c r="P8" s="10">
        <f t="shared" si="0"/>
        <v>0</v>
      </c>
      <c r="Q8" s="10">
        <f t="shared" si="0"/>
        <v>2000000</v>
      </c>
      <c r="R8" s="10">
        <f t="shared" si="0"/>
        <v>0</v>
      </c>
      <c r="S8" s="11">
        <f>SUM(E8:R8)</f>
        <v>10000000</v>
      </c>
    </row>
    <row r="9" spans="1:19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6" thickBot="1" x14ac:dyDescent="0.4">
      <c r="A10" s="4" t="s">
        <v>28</v>
      </c>
      <c r="B10" s="12" t="s">
        <v>30</v>
      </c>
      <c r="C10" s="12" t="s">
        <v>31</v>
      </c>
      <c r="D10" s="12" t="s">
        <v>32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" thickBot="1" x14ac:dyDescent="0.4">
      <c r="A11" s="8" t="s">
        <v>29</v>
      </c>
      <c r="B11" s="19">
        <v>100</v>
      </c>
      <c r="C11" s="20">
        <v>100000</v>
      </c>
      <c r="D11" s="13">
        <f>B11*C11</f>
        <v>10000000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5" thickBot="1" x14ac:dyDescent="0.4">
      <c r="A12" s="8" t="s">
        <v>33</v>
      </c>
      <c r="B12" s="3"/>
      <c r="C12" s="3"/>
      <c r="D12" s="3"/>
      <c r="E12" s="21">
        <v>0</v>
      </c>
      <c r="F12" s="22"/>
      <c r="G12" s="21">
        <v>0.9</v>
      </c>
      <c r="H12" s="21">
        <v>0.9</v>
      </c>
      <c r="I12" s="21">
        <v>0.9</v>
      </c>
      <c r="J12" s="21">
        <v>1</v>
      </c>
      <c r="K12" s="21">
        <v>1</v>
      </c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1</v>
      </c>
      <c r="R12" s="21">
        <v>1</v>
      </c>
      <c r="S12" s="3"/>
    </row>
    <row r="13" spans="1:19" ht="15" thickBot="1" x14ac:dyDescent="0.4">
      <c r="A13" s="8" t="s">
        <v>37</v>
      </c>
      <c r="B13" s="3"/>
      <c r="C13" s="3"/>
      <c r="D13" s="3"/>
      <c r="E13" s="21">
        <v>0</v>
      </c>
      <c r="F13" s="22"/>
      <c r="G13" s="21">
        <v>0.1</v>
      </c>
      <c r="H13" s="21">
        <v>0.1</v>
      </c>
      <c r="I13" s="21">
        <v>0.2</v>
      </c>
      <c r="J13" s="21">
        <v>0.2</v>
      </c>
      <c r="K13" s="21">
        <v>0.4</v>
      </c>
      <c r="L13" s="21">
        <v>0.4</v>
      </c>
      <c r="M13" s="21">
        <v>0.6</v>
      </c>
      <c r="N13" s="21">
        <v>0.6</v>
      </c>
      <c r="O13" s="21">
        <v>0.8</v>
      </c>
      <c r="P13" s="21">
        <v>0.8</v>
      </c>
      <c r="Q13" s="21">
        <v>1</v>
      </c>
      <c r="R13" s="21">
        <v>1</v>
      </c>
      <c r="S13" s="3"/>
    </row>
    <row r="14" spans="1:19" ht="7.5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35">
      <c r="A15" s="14" t="s">
        <v>34</v>
      </c>
      <c r="B15" s="3"/>
      <c r="C15" s="3"/>
      <c r="D15" s="3"/>
      <c r="E15" s="15">
        <f>$D11*E12*E13</f>
        <v>0</v>
      </c>
      <c r="F15" s="3"/>
      <c r="G15" s="15">
        <f t="shared" ref="G15:R15" si="1">$D11*G12*G13</f>
        <v>900000</v>
      </c>
      <c r="H15" s="15">
        <f t="shared" si="1"/>
        <v>900000</v>
      </c>
      <c r="I15" s="15">
        <f t="shared" si="1"/>
        <v>1800000</v>
      </c>
      <c r="J15" s="15">
        <f t="shared" si="1"/>
        <v>2000000</v>
      </c>
      <c r="K15" s="15">
        <f t="shared" si="1"/>
        <v>4000000</v>
      </c>
      <c r="L15" s="15">
        <f t="shared" si="1"/>
        <v>4000000</v>
      </c>
      <c r="M15" s="15">
        <f t="shared" si="1"/>
        <v>6000000</v>
      </c>
      <c r="N15" s="15">
        <f t="shared" si="1"/>
        <v>6000000</v>
      </c>
      <c r="O15" s="15">
        <f t="shared" si="1"/>
        <v>8000000</v>
      </c>
      <c r="P15" s="15">
        <f t="shared" si="1"/>
        <v>8000000</v>
      </c>
      <c r="Q15" s="15">
        <f t="shared" si="1"/>
        <v>10000000</v>
      </c>
      <c r="R15" s="15">
        <f t="shared" si="1"/>
        <v>10000000</v>
      </c>
      <c r="S15" s="3"/>
    </row>
    <row r="16" spans="1:19" ht="6.5" customHeight="1" x14ac:dyDescent="0.35">
      <c r="A16" s="14"/>
      <c r="B16" s="3"/>
      <c r="C16" s="3"/>
      <c r="D16" s="3"/>
      <c r="E16" s="3"/>
      <c r="F16" s="3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3"/>
    </row>
    <row r="17" spans="1:19" s="1" customFormat="1" x14ac:dyDescent="0.35">
      <c r="A17" s="14" t="s">
        <v>35</v>
      </c>
      <c r="B17" s="8"/>
      <c r="C17" s="8"/>
      <c r="D17" s="8"/>
      <c r="E17" s="16">
        <f>E15</f>
        <v>0</v>
      </c>
      <c r="F17" s="17"/>
      <c r="G17" s="16">
        <f>G15-F15</f>
        <v>900000</v>
      </c>
      <c r="H17" s="16">
        <f>H15-G15</f>
        <v>0</v>
      </c>
      <c r="I17" s="16">
        <f t="shared" ref="I17:R17" si="2">I15-H15</f>
        <v>900000</v>
      </c>
      <c r="J17" s="16">
        <f t="shared" si="2"/>
        <v>200000</v>
      </c>
      <c r="K17" s="16">
        <f t="shared" si="2"/>
        <v>2000000</v>
      </c>
      <c r="L17" s="16">
        <f t="shared" si="2"/>
        <v>0</v>
      </c>
      <c r="M17" s="16">
        <f t="shared" si="2"/>
        <v>2000000</v>
      </c>
      <c r="N17" s="16">
        <f t="shared" si="2"/>
        <v>0</v>
      </c>
      <c r="O17" s="16">
        <f t="shared" si="2"/>
        <v>2000000</v>
      </c>
      <c r="P17" s="16">
        <f t="shared" si="2"/>
        <v>0</v>
      </c>
      <c r="Q17" s="16">
        <f t="shared" si="2"/>
        <v>2000000</v>
      </c>
      <c r="R17" s="16">
        <f t="shared" si="2"/>
        <v>0</v>
      </c>
      <c r="S17" s="18">
        <f>SUM(E17:R17)</f>
        <v>10000000</v>
      </c>
    </row>
    <row r="18" spans="1:19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6" thickBot="1" x14ac:dyDescent="0.4">
      <c r="A19" s="4" t="s">
        <v>38</v>
      </c>
      <c r="B19" s="12" t="s">
        <v>30</v>
      </c>
      <c r="C19" s="12" t="s">
        <v>31</v>
      </c>
      <c r="D19" s="12" t="s">
        <v>32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" thickBot="1" x14ac:dyDescent="0.4">
      <c r="A20" s="8" t="s">
        <v>29</v>
      </c>
      <c r="B20" s="19"/>
      <c r="C20" s="20"/>
      <c r="D20" s="13">
        <f>B20*C20</f>
        <v>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" thickBot="1" x14ac:dyDescent="0.4">
      <c r="A21" s="8" t="s">
        <v>33</v>
      </c>
      <c r="B21" s="3"/>
      <c r="C21" s="3"/>
      <c r="D21" s="3"/>
      <c r="E21" s="21">
        <v>0</v>
      </c>
      <c r="F21" s="22"/>
      <c r="G21" s="21">
        <v>0.5</v>
      </c>
      <c r="H21" s="21">
        <v>0.5</v>
      </c>
      <c r="I21" s="21">
        <v>0.6</v>
      </c>
      <c r="J21" s="21">
        <v>0.65</v>
      </c>
      <c r="K21" s="21">
        <v>0.7</v>
      </c>
      <c r="L21" s="21">
        <v>0.7</v>
      </c>
      <c r="M21" s="21">
        <v>0.7</v>
      </c>
      <c r="N21" s="21">
        <v>0.8</v>
      </c>
      <c r="O21" s="21">
        <v>0.8</v>
      </c>
      <c r="P21" s="21">
        <v>0.85</v>
      </c>
      <c r="Q21" s="21">
        <v>0.9</v>
      </c>
      <c r="R21" s="21">
        <v>0.95</v>
      </c>
      <c r="S21" s="3"/>
    </row>
    <row r="22" spans="1:19" ht="15" thickBot="1" x14ac:dyDescent="0.4">
      <c r="A22" s="8" t="s">
        <v>37</v>
      </c>
      <c r="B22" s="3"/>
      <c r="C22" s="3"/>
      <c r="D22" s="3"/>
      <c r="E22" s="21">
        <v>0</v>
      </c>
      <c r="F22" s="22"/>
      <c r="G22" s="21">
        <v>0.1</v>
      </c>
      <c r="H22" s="21">
        <v>0.1</v>
      </c>
      <c r="I22" s="21">
        <v>0.2</v>
      </c>
      <c r="J22" s="21">
        <v>0.2</v>
      </c>
      <c r="K22" s="21">
        <v>0.4</v>
      </c>
      <c r="L22" s="21">
        <v>0.4</v>
      </c>
      <c r="M22" s="21">
        <v>0.6</v>
      </c>
      <c r="N22" s="21">
        <v>0.6</v>
      </c>
      <c r="O22" s="21">
        <v>0.8</v>
      </c>
      <c r="P22" s="21">
        <v>0.8</v>
      </c>
      <c r="Q22" s="21">
        <v>1</v>
      </c>
      <c r="R22" s="21">
        <v>1</v>
      </c>
      <c r="S22" s="3"/>
    </row>
    <row r="23" spans="1:19" ht="7.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35">
      <c r="A24" s="14" t="s">
        <v>34</v>
      </c>
      <c r="B24" s="3"/>
      <c r="C24" s="3"/>
      <c r="D24" s="3"/>
      <c r="E24" s="15">
        <f>$D20*E21*E22</f>
        <v>0</v>
      </c>
      <c r="F24" s="3"/>
      <c r="G24" s="15">
        <f t="shared" ref="G24:R24" si="3">$D20*G21*G22</f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0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0</v>
      </c>
      <c r="Q24" s="15">
        <f t="shared" si="3"/>
        <v>0</v>
      </c>
      <c r="R24" s="15">
        <f t="shared" si="3"/>
        <v>0</v>
      </c>
      <c r="S24" s="3"/>
    </row>
    <row r="25" spans="1:19" ht="6.5" customHeight="1" x14ac:dyDescent="0.35">
      <c r="A25" s="14"/>
      <c r="B25" s="3"/>
      <c r="C25" s="3"/>
      <c r="D25" s="3"/>
      <c r="E25" s="3"/>
      <c r="F25" s="3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3"/>
    </row>
    <row r="26" spans="1:19" s="1" customFormat="1" x14ac:dyDescent="0.35">
      <c r="A26" s="14" t="s">
        <v>35</v>
      </c>
      <c r="B26" s="8"/>
      <c r="C26" s="8"/>
      <c r="D26" s="8"/>
      <c r="E26" s="16">
        <f>E24</f>
        <v>0</v>
      </c>
      <c r="F26" s="17"/>
      <c r="G26" s="16">
        <f>G24-F24</f>
        <v>0</v>
      </c>
      <c r="H26" s="16">
        <f>H24-G24</f>
        <v>0</v>
      </c>
      <c r="I26" s="16">
        <f t="shared" ref="I26:R26" si="4">I24-H24</f>
        <v>0</v>
      </c>
      <c r="J26" s="16">
        <f t="shared" si="4"/>
        <v>0</v>
      </c>
      <c r="K26" s="16">
        <f t="shared" si="4"/>
        <v>0</v>
      </c>
      <c r="L26" s="16">
        <f t="shared" si="4"/>
        <v>0</v>
      </c>
      <c r="M26" s="16">
        <f t="shared" si="4"/>
        <v>0</v>
      </c>
      <c r="N26" s="16">
        <f t="shared" si="4"/>
        <v>0</v>
      </c>
      <c r="O26" s="16">
        <f t="shared" si="4"/>
        <v>0</v>
      </c>
      <c r="P26" s="16">
        <f t="shared" si="4"/>
        <v>0</v>
      </c>
      <c r="Q26" s="16">
        <f t="shared" si="4"/>
        <v>0</v>
      </c>
      <c r="R26" s="16">
        <f t="shared" si="4"/>
        <v>0</v>
      </c>
      <c r="S26" s="18">
        <f>SUM(E26:R26)</f>
        <v>0</v>
      </c>
    </row>
    <row r="27" spans="1:19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6" thickBot="1" x14ac:dyDescent="0.4">
      <c r="A28" s="4" t="s">
        <v>39</v>
      </c>
      <c r="B28" s="12" t="s">
        <v>30</v>
      </c>
      <c r="C28" s="12" t="s">
        <v>31</v>
      </c>
      <c r="D28" s="12" t="s">
        <v>32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" thickBot="1" x14ac:dyDescent="0.4">
      <c r="A29" s="8" t="s">
        <v>29</v>
      </c>
      <c r="B29" s="19"/>
      <c r="C29" s="20">
        <v>100000</v>
      </c>
      <c r="D29" s="13">
        <f>B29*C29</f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" thickBot="1" x14ac:dyDescent="0.4">
      <c r="A30" s="8" t="s">
        <v>33</v>
      </c>
      <c r="B30" s="3"/>
      <c r="C30" s="3"/>
      <c r="D30" s="3"/>
      <c r="E30" s="21">
        <v>0</v>
      </c>
      <c r="F30" s="22"/>
      <c r="G30" s="21">
        <v>0.5</v>
      </c>
      <c r="H30" s="21">
        <v>0.5</v>
      </c>
      <c r="I30" s="21">
        <v>0.6</v>
      </c>
      <c r="J30" s="21">
        <v>0.65</v>
      </c>
      <c r="K30" s="21">
        <v>0.7</v>
      </c>
      <c r="L30" s="21">
        <v>0.7</v>
      </c>
      <c r="M30" s="21">
        <v>0.7</v>
      </c>
      <c r="N30" s="21">
        <v>0.8</v>
      </c>
      <c r="O30" s="21">
        <v>0.8</v>
      </c>
      <c r="P30" s="21">
        <v>0.85</v>
      </c>
      <c r="Q30" s="21">
        <v>0.9</v>
      </c>
      <c r="R30" s="21">
        <v>0.95</v>
      </c>
      <c r="S30" s="3"/>
    </row>
    <row r="31" spans="1:19" ht="15" thickBot="1" x14ac:dyDescent="0.4">
      <c r="A31" s="8" t="s">
        <v>37</v>
      </c>
      <c r="B31" s="3"/>
      <c r="C31" s="3"/>
      <c r="D31" s="3"/>
      <c r="E31" s="21">
        <v>0</v>
      </c>
      <c r="F31" s="22"/>
      <c r="G31" s="21">
        <v>0.1</v>
      </c>
      <c r="H31" s="21">
        <v>0.1</v>
      </c>
      <c r="I31" s="21">
        <v>0.2</v>
      </c>
      <c r="J31" s="21">
        <v>0.2</v>
      </c>
      <c r="K31" s="21">
        <v>0.4</v>
      </c>
      <c r="L31" s="21">
        <v>0.4</v>
      </c>
      <c r="M31" s="21">
        <v>0.6</v>
      </c>
      <c r="N31" s="21">
        <v>0.6</v>
      </c>
      <c r="O31" s="21">
        <v>0.8</v>
      </c>
      <c r="P31" s="21">
        <v>0.8</v>
      </c>
      <c r="Q31" s="21">
        <v>1</v>
      </c>
      <c r="R31" s="21">
        <v>1</v>
      </c>
      <c r="S31" s="3"/>
    </row>
    <row r="32" spans="1:19" ht="7.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35">
      <c r="A33" s="14" t="s">
        <v>34</v>
      </c>
      <c r="B33" s="3"/>
      <c r="C33" s="3"/>
      <c r="D33" s="3"/>
      <c r="E33" s="15">
        <f>$D29*E30*E31</f>
        <v>0</v>
      </c>
      <c r="F33" s="3"/>
      <c r="G33" s="15">
        <f t="shared" ref="G33:R33" si="5">$D29*G30*G31</f>
        <v>0</v>
      </c>
      <c r="H33" s="15">
        <f t="shared" si="5"/>
        <v>0</v>
      </c>
      <c r="I33" s="15">
        <f t="shared" si="5"/>
        <v>0</v>
      </c>
      <c r="J33" s="15">
        <f t="shared" si="5"/>
        <v>0</v>
      </c>
      <c r="K33" s="15">
        <f t="shared" si="5"/>
        <v>0</v>
      </c>
      <c r="L33" s="15">
        <f t="shared" si="5"/>
        <v>0</v>
      </c>
      <c r="M33" s="15">
        <f t="shared" si="5"/>
        <v>0</v>
      </c>
      <c r="N33" s="15">
        <f t="shared" si="5"/>
        <v>0</v>
      </c>
      <c r="O33" s="15">
        <f t="shared" si="5"/>
        <v>0</v>
      </c>
      <c r="P33" s="15">
        <f t="shared" si="5"/>
        <v>0</v>
      </c>
      <c r="Q33" s="15">
        <f t="shared" si="5"/>
        <v>0</v>
      </c>
      <c r="R33" s="15">
        <f t="shared" si="5"/>
        <v>0</v>
      </c>
      <c r="S33" s="3"/>
    </row>
    <row r="34" spans="1:19" ht="6.5" customHeight="1" x14ac:dyDescent="0.35">
      <c r="A34" s="14"/>
      <c r="B34" s="3"/>
      <c r="C34" s="3"/>
      <c r="D34" s="3"/>
      <c r="E34" s="3"/>
      <c r="F34" s="3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3"/>
    </row>
    <row r="35" spans="1:19" s="1" customFormat="1" x14ac:dyDescent="0.35">
      <c r="A35" s="14" t="s">
        <v>35</v>
      </c>
      <c r="B35" s="8"/>
      <c r="C35" s="8"/>
      <c r="D35" s="8"/>
      <c r="E35" s="16">
        <f>E33</f>
        <v>0</v>
      </c>
      <c r="F35" s="17"/>
      <c r="G35" s="16">
        <f>G33-F33</f>
        <v>0</v>
      </c>
      <c r="H35" s="16">
        <f>H33-G33</f>
        <v>0</v>
      </c>
      <c r="I35" s="16">
        <f t="shared" ref="I35:R35" si="6">I33-H33</f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  <c r="Q35" s="16">
        <f t="shared" si="6"/>
        <v>0</v>
      </c>
      <c r="R35" s="16">
        <f t="shared" si="6"/>
        <v>0</v>
      </c>
      <c r="S35" s="18">
        <f>SUM(E35:R35)</f>
        <v>0</v>
      </c>
    </row>
    <row r="36" spans="1:19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6" thickBot="1" x14ac:dyDescent="0.4">
      <c r="A38" s="4" t="s">
        <v>40</v>
      </c>
      <c r="B38" s="12" t="s">
        <v>30</v>
      </c>
      <c r="C38" s="12" t="s">
        <v>31</v>
      </c>
      <c r="D38" s="12" t="s">
        <v>32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" thickBot="1" x14ac:dyDescent="0.4">
      <c r="A39" s="8" t="s">
        <v>29</v>
      </c>
      <c r="B39" s="19"/>
      <c r="C39" s="20">
        <v>100000</v>
      </c>
      <c r="D39" s="13">
        <f>B39*C39</f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" thickBot="1" x14ac:dyDescent="0.4">
      <c r="A40" s="8" t="s">
        <v>33</v>
      </c>
      <c r="B40" s="3"/>
      <c r="C40" s="3"/>
      <c r="D40" s="3"/>
      <c r="E40" s="21">
        <v>0</v>
      </c>
      <c r="F40" s="22"/>
      <c r="G40" s="21">
        <v>0.5</v>
      </c>
      <c r="H40" s="21">
        <v>0.5</v>
      </c>
      <c r="I40" s="21">
        <v>0.6</v>
      </c>
      <c r="J40" s="21">
        <v>0.65</v>
      </c>
      <c r="K40" s="21">
        <v>0.7</v>
      </c>
      <c r="L40" s="21">
        <v>0.7</v>
      </c>
      <c r="M40" s="21">
        <v>0.7</v>
      </c>
      <c r="N40" s="21">
        <v>0.8</v>
      </c>
      <c r="O40" s="21">
        <v>0.8</v>
      </c>
      <c r="P40" s="21">
        <v>0.85</v>
      </c>
      <c r="Q40" s="21">
        <v>0.9</v>
      </c>
      <c r="R40" s="21">
        <v>0.95</v>
      </c>
      <c r="S40" s="3"/>
    </row>
    <row r="41" spans="1:19" ht="15" thickBot="1" x14ac:dyDescent="0.4">
      <c r="A41" s="8" t="s">
        <v>37</v>
      </c>
      <c r="B41" s="3"/>
      <c r="C41" s="3"/>
      <c r="D41" s="3"/>
      <c r="E41" s="21">
        <v>0</v>
      </c>
      <c r="F41" s="22"/>
      <c r="G41" s="21">
        <v>0.1</v>
      </c>
      <c r="H41" s="21">
        <v>0.1</v>
      </c>
      <c r="I41" s="21">
        <v>0.2</v>
      </c>
      <c r="J41" s="21">
        <v>0.2</v>
      </c>
      <c r="K41" s="21">
        <v>0.4</v>
      </c>
      <c r="L41" s="21">
        <v>0.4</v>
      </c>
      <c r="M41" s="21">
        <v>0.6</v>
      </c>
      <c r="N41" s="21">
        <v>0.6</v>
      </c>
      <c r="O41" s="21">
        <v>0.8</v>
      </c>
      <c r="P41" s="21">
        <v>0.8</v>
      </c>
      <c r="Q41" s="21">
        <v>1</v>
      </c>
      <c r="R41" s="21">
        <v>1</v>
      </c>
      <c r="S41" s="3"/>
    </row>
    <row r="42" spans="1:19" ht="7.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35">
      <c r="A43" s="14" t="s">
        <v>34</v>
      </c>
      <c r="B43" s="3"/>
      <c r="C43" s="3"/>
      <c r="D43" s="3"/>
      <c r="E43" s="15">
        <f>$D39*E40*E41</f>
        <v>0</v>
      </c>
      <c r="F43" s="3"/>
      <c r="G43" s="15">
        <f t="shared" ref="G43:R43" si="7">$D39*G40*G41</f>
        <v>0</v>
      </c>
      <c r="H43" s="15">
        <f t="shared" si="7"/>
        <v>0</v>
      </c>
      <c r="I43" s="15">
        <f t="shared" si="7"/>
        <v>0</v>
      </c>
      <c r="J43" s="15">
        <f t="shared" si="7"/>
        <v>0</v>
      </c>
      <c r="K43" s="15">
        <f t="shared" si="7"/>
        <v>0</v>
      </c>
      <c r="L43" s="15">
        <f t="shared" si="7"/>
        <v>0</v>
      </c>
      <c r="M43" s="15">
        <f t="shared" si="7"/>
        <v>0</v>
      </c>
      <c r="N43" s="15">
        <f t="shared" si="7"/>
        <v>0</v>
      </c>
      <c r="O43" s="15">
        <f t="shared" si="7"/>
        <v>0</v>
      </c>
      <c r="P43" s="15">
        <f t="shared" si="7"/>
        <v>0</v>
      </c>
      <c r="Q43" s="15">
        <f t="shared" si="7"/>
        <v>0</v>
      </c>
      <c r="R43" s="15">
        <f t="shared" si="7"/>
        <v>0</v>
      </c>
      <c r="S43" s="3"/>
    </row>
    <row r="44" spans="1:19" ht="6.5" customHeight="1" x14ac:dyDescent="0.35">
      <c r="A44" s="14"/>
      <c r="B44" s="3"/>
      <c r="C44" s="3"/>
      <c r="D44" s="3"/>
      <c r="E44" s="3"/>
      <c r="F44" s="3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3"/>
    </row>
    <row r="45" spans="1:19" s="1" customFormat="1" x14ac:dyDescent="0.35">
      <c r="A45" s="14" t="s">
        <v>35</v>
      </c>
      <c r="B45" s="8"/>
      <c r="C45" s="8"/>
      <c r="D45" s="8"/>
      <c r="E45" s="16">
        <f>E43</f>
        <v>0</v>
      </c>
      <c r="F45" s="17"/>
      <c r="G45" s="16">
        <f>G43-F43</f>
        <v>0</v>
      </c>
      <c r="H45" s="16">
        <f>H43-G43</f>
        <v>0</v>
      </c>
      <c r="I45" s="16">
        <f t="shared" ref="I45:R45" si="8">I43-H43</f>
        <v>0</v>
      </c>
      <c r="J45" s="16">
        <f t="shared" si="8"/>
        <v>0</v>
      </c>
      <c r="K45" s="16">
        <f t="shared" si="8"/>
        <v>0</v>
      </c>
      <c r="L45" s="16">
        <f t="shared" si="8"/>
        <v>0</v>
      </c>
      <c r="M45" s="16">
        <f t="shared" si="8"/>
        <v>0</v>
      </c>
      <c r="N45" s="16">
        <f t="shared" si="8"/>
        <v>0</v>
      </c>
      <c r="O45" s="16">
        <f t="shared" si="8"/>
        <v>0</v>
      </c>
      <c r="P45" s="16">
        <f t="shared" si="8"/>
        <v>0</v>
      </c>
      <c r="Q45" s="16">
        <f t="shared" si="8"/>
        <v>0</v>
      </c>
      <c r="R45" s="16">
        <f t="shared" si="8"/>
        <v>0</v>
      </c>
      <c r="S45" s="18">
        <f>SUM(E45:R45)</f>
        <v>0</v>
      </c>
    </row>
    <row r="46" spans="1:19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16" thickBot="1" x14ac:dyDescent="0.4">
      <c r="A48" s="4" t="s">
        <v>41</v>
      </c>
      <c r="B48" s="12" t="s">
        <v>30</v>
      </c>
      <c r="C48" s="12" t="s">
        <v>31</v>
      </c>
      <c r="D48" s="12" t="s">
        <v>32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15" thickBot="1" x14ac:dyDescent="0.4">
      <c r="A49" s="8" t="s">
        <v>29</v>
      </c>
      <c r="B49" s="19"/>
      <c r="C49" s="20">
        <v>100000</v>
      </c>
      <c r="D49" s="13">
        <f>B49*C49</f>
        <v>0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15" thickBot="1" x14ac:dyDescent="0.4">
      <c r="A50" s="8" t="s">
        <v>33</v>
      </c>
      <c r="B50" s="3"/>
      <c r="C50" s="3"/>
      <c r="D50" s="3"/>
      <c r="E50" s="21">
        <v>0</v>
      </c>
      <c r="F50" s="22"/>
      <c r="G50" s="21">
        <v>0.5</v>
      </c>
      <c r="H50" s="21">
        <v>0.5</v>
      </c>
      <c r="I50" s="21">
        <v>0.6</v>
      </c>
      <c r="J50" s="21">
        <v>0.65</v>
      </c>
      <c r="K50" s="21">
        <v>0.7</v>
      </c>
      <c r="L50" s="21">
        <v>0.7</v>
      </c>
      <c r="M50" s="21">
        <v>0.7</v>
      </c>
      <c r="N50" s="21">
        <v>0.8</v>
      </c>
      <c r="O50" s="21">
        <v>0.8</v>
      </c>
      <c r="P50" s="21">
        <v>0.85</v>
      </c>
      <c r="Q50" s="21">
        <v>0.9</v>
      </c>
      <c r="R50" s="21">
        <v>0.95</v>
      </c>
      <c r="S50" s="3"/>
    </row>
    <row r="51" spans="1:19" ht="15" thickBot="1" x14ac:dyDescent="0.4">
      <c r="A51" s="8" t="s">
        <v>37</v>
      </c>
      <c r="B51" s="3"/>
      <c r="C51" s="3"/>
      <c r="D51" s="3"/>
      <c r="E51" s="21">
        <v>0</v>
      </c>
      <c r="F51" s="22"/>
      <c r="G51" s="21">
        <v>0.1</v>
      </c>
      <c r="H51" s="21">
        <v>0.1</v>
      </c>
      <c r="I51" s="21">
        <v>0.2</v>
      </c>
      <c r="J51" s="21">
        <v>0.2</v>
      </c>
      <c r="K51" s="21">
        <v>0.4</v>
      </c>
      <c r="L51" s="21">
        <v>0.4</v>
      </c>
      <c r="M51" s="21">
        <v>0.6</v>
      </c>
      <c r="N51" s="21">
        <v>0.6</v>
      </c>
      <c r="O51" s="21">
        <v>0.8</v>
      </c>
      <c r="P51" s="21">
        <v>0.8</v>
      </c>
      <c r="Q51" s="21">
        <v>1</v>
      </c>
      <c r="R51" s="21">
        <v>1</v>
      </c>
      <c r="S51" s="3"/>
    </row>
    <row r="52" spans="1:19" ht="7.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35">
      <c r="A53" s="14" t="s">
        <v>34</v>
      </c>
      <c r="B53" s="3"/>
      <c r="C53" s="3"/>
      <c r="D53" s="3"/>
      <c r="E53" s="15">
        <f>$D49*E50*E51</f>
        <v>0</v>
      </c>
      <c r="F53" s="3"/>
      <c r="G53" s="15">
        <f t="shared" ref="G53:R53" si="9">$D49*G50*G51</f>
        <v>0</v>
      </c>
      <c r="H53" s="15">
        <f t="shared" si="9"/>
        <v>0</v>
      </c>
      <c r="I53" s="15">
        <f t="shared" si="9"/>
        <v>0</v>
      </c>
      <c r="J53" s="15">
        <f t="shared" si="9"/>
        <v>0</v>
      </c>
      <c r="K53" s="15">
        <f t="shared" si="9"/>
        <v>0</v>
      </c>
      <c r="L53" s="15">
        <f t="shared" si="9"/>
        <v>0</v>
      </c>
      <c r="M53" s="15">
        <f t="shared" si="9"/>
        <v>0</v>
      </c>
      <c r="N53" s="15">
        <f t="shared" si="9"/>
        <v>0</v>
      </c>
      <c r="O53" s="15">
        <f t="shared" si="9"/>
        <v>0</v>
      </c>
      <c r="P53" s="15">
        <f t="shared" si="9"/>
        <v>0</v>
      </c>
      <c r="Q53" s="15">
        <f t="shared" si="9"/>
        <v>0</v>
      </c>
      <c r="R53" s="15">
        <f t="shared" si="9"/>
        <v>0</v>
      </c>
      <c r="S53" s="3"/>
    </row>
    <row r="54" spans="1:19" ht="6.5" customHeight="1" x14ac:dyDescent="0.35">
      <c r="A54" s="14"/>
      <c r="B54" s="3"/>
      <c r="C54" s="3"/>
      <c r="D54" s="3"/>
      <c r="E54" s="3"/>
      <c r="F54" s="3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3"/>
    </row>
    <row r="55" spans="1:19" s="1" customFormat="1" x14ac:dyDescent="0.35">
      <c r="A55" s="14" t="s">
        <v>35</v>
      </c>
      <c r="B55" s="8"/>
      <c r="C55" s="8"/>
      <c r="D55" s="8"/>
      <c r="E55" s="16">
        <f>E53</f>
        <v>0</v>
      </c>
      <c r="F55" s="17"/>
      <c r="G55" s="16">
        <f>G53-F53</f>
        <v>0</v>
      </c>
      <c r="H55" s="16">
        <f>H53-G53</f>
        <v>0</v>
      </c>
      <c r="I55" s="16">
        <f t="shared" ref="I55:R55" si="10">I53-H53</f>
        <v>0</v>
      </c>
      <c r="J55" s="16">
        <f t="shared" si="10"/>
        <v>0</v>
      </c>
      <c r="K55" s="16">
        <f t="shared" si="10"/>
        <v>0</v>
      </c>
      <c r="L55" s="16">
        <f t="shared" si="10"/>
        <v>0</v>
      </c>
      <c r="M55" s="16">
        <f t="shared" si="10"/>
        <v>0</v>
      </c>
      <c r="N55" s="16">
        <f t="shared" si="10"/>
        <v>0</v>
      </c>
      <c r="O55" s="16">
        <f t="shared" si="10"/>
        <v>0</v>
      </c>
      <c r="P55" s="16">
        <f t="shared" si="10"/>
        <v>0</v>
      </c>
      <c r="Q55" s="16">
        <f t="shared" si="10"/>
        <v>0</v>
      </c>
      <c r="R55" s="16">
        <f t="shared" si="10"/>
        <v>0</v>
      </c>
      <c r="S55" s="18">
        <f>SUM(E55:R55)</f>
        <v>0</v>
      </c>
    </row>
    <row r="56" spans="1:19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16" thickBot="1" x14ac:dyDescent="0.4">
      <c r="A58" s="4" t="s">
        <v>42</v>
      </c>
      <c r="B58" s="12" t="s">
        <v>30</v>
      </c>
      <c r="C58" s="12" t="s">
        <v>31</v>
      </c>
      <c r="D58" s="12" t="s">
        <v>32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ht="15" thickBot="1" x14ac:dyDescent="0.4">
      <c r="A59" s="8" t="s">
        <v>29</v>
      </c>
      <c r="B59" s="19"/>
      <c r="C59" s="20">
        <v>100000</v>
      </c>
      <c r="D59" s="13">
        <f>B59*C59</f>
        <v>0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15" thickBot="1" x14ac:dyDescent="0.4">
      <c r="A60" s="8" t="s">
        <v>33</v>
      </c>
      <c r="B60" s="3"/>
      <c r="C60" s="3"/>
      <c r="D60" s="3"/>
      <c r="E60" s="21">
        <v>0</v>
      </c>
      <c r="F60" s="22"/>
      <c r="G60" s="21">
        <v>0.5</v>
      </c>
      <c r="H60" s="21">
        <v>0.5</v>
      </c>
      <c r="I60" s="21">
        <v>0.6</v>
      </c>
      <c r="J60" s="21">
        <v>0.65</v>
      </c>
      <c r="K60" s="21">
        <v>0.7</v>
      </c>
      <c r="L60" s="21">
        <v>0.7</v>
      </c>
      <c r="M60" s="21">
        <v>0.7</v>
      </c>
      <c r="N60" s="21">
        <v>0.8</v>
      </c>
      <c r="O60" s="21">
        <v>0.8</v>
      </c>
      <c r="P60" s="21">
        <v>0.85</v>
      </c>
      <c r="Q60" s="21">
        <v>0.9</v>
      </c>
      <c r="R60" s="21">
        <v>0.95</v>
      </c>
      <c r="S60" s="3"/>
    </row>
    <row r="61" spans="1:19" ht="15" thickBot="1" x14ac:dyDescent="0.4">
      <c r="A61" s="8" t="s">
        <v>37</v>
      </c>
      <c r="B61" s="3"/>
      <c r="C61" s="3"/>
      <c r="D61" s="3"/>
      <c r="E61" s="21">
        <v>0</v>
      </c>
      <c r="F61" s="22"/>
      <c r="G61" s="21">
        <v>0.1</v>
      </c>
      <c r="H61" s="21">
        <v>0.1</v>
      </c>
      <c r="I61" s="21">
        <v>0.2</v>
      </c>
      <c r="J61" s="21">
        <v>0.2</v>
      </c>
      <c r="K61" s="21">
        <v>0.4</v>
      </c>
      <c r="L61" s="21">
        <v>0.4</v>
      </c>
      <c r="M61" s="21">
        <v>0.6</v>
      </c>
      <c r="N61" s="21">
        <v>0.6</v>
      </c>
      <c r="O61" s="21">
        <v>0.8</v>
      </c>
      <c r="P61" s="21">
        <v>0.8</v>
      </c>
      <c r="Q61" s="21">
        <v>1</v>
      </c>
      <c r="R61" s="21">
        <v>1</v>
      </c>
      <c r="S61" s="3"/>
    </row>
    <row r="62" spans="1:19" ht="7.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35">
      <c r="A63" s="14" t="s">
        <v>34</v>
      </c>
      <c r="B63" s="3"/>
      <c r="C63" s="3"/>
      <c r="D63" s="3"/>
      <c r="E63" s="15">
        <f>$D59*E60*E61</f>
        <v>0</v>
      </c>
      <c r="F63" s="3"/>
      <c r="G63" s="15">
        <f t="shared" ref="G63:R63" si="11">$D59*G60*G61</f>
        <v>0</v>
      </c>
      <c r="H63" s="15">
        <f t="shared" si="11"/>
        <v>0</v>
      </c>
      <c r="I63" s="15">
        <f t="shared" si="11"/>
        <v>0</v>
      </c>
      <c r="J63" s="15">
        <f t="shared" si="11"/>
        <v>0</v>
      </c>
      <c r="K63" s="15">
        <f t="shared" si="11"/>
        <v>0</v>
      </c>
      <c r="L63" s="15">
        <f t="shared" si="11"/>
        <v>0</v>
      </c>
      <c r="M63" s="15">
        <f t="shared" si="11"/>
        <v>0</v>
      </c>
      <c r="N63" s="15">
        <f t="shared" si="11"/>
        <v>0</v>
      </c>
      <c r="O63" s="15">
        <f t="shared" si="11"/>
        <v>0</v>
      </c>
      <c r="P63" s="15">
        <f t="shared" si="11"/>
        <v>0</v>
      </c>
      <c r="Q63" s="15">
        <f t="shared" si="11"/>
        <v>0</v>
      </c>
      <c r="R63" s="15">
        <f t="shared" si="11"/>
        <v>0</v>
      </c>
      <c r="S63" s="3"/>
    </row>
    <row r="64" spans="1:19" ht="6.5" customHeight="1" x14ac:dyDescent="0.35">
      <c r="A64" s="14"/>
      <c r="B64" s="3"/>
      <c r="C64" s="3"/>
      <c r="D64" s="3"/>
      <c r="E64" s="3"/>
      <c r="F64" s="3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3"/>
    </row>
    <row r="65" spans="1:19" s="1" customFormat="1" x14ac:dyDescent="0.35">
      <c r="A65" s="14" t="s">
        <v>35</v>
      </c>
      <c r="B65" s="8"/>
      <c r="C65" s="8"/>
      <c r="D65" s="8"/>
      <c r="E65" s="16">
        <f>E63</f>
        <v>0</v>
      </c>
      <c r="F65" s="17"/>
      <c r="G65" s="16">
        <f>G63-F63</f>
        <v>0</v>
      </c>
      <c r="H65" s="16">
        <f>H63-G63</f>
        <v>0</v>
      </c>
      <c r="I65" s="16">
        <f t="shared" ref="I65:R65" si="12">I63-H63</f>
        <v>0</v>
      </c>
      <c r="J65" s="16">
        <f t="shared" si="12"/>
        <v>0</v>
      </c>
      <c r="K65" s="16">
        <f t="shared" si="12"/>
        <v>0</v>
      </c>
      <c r="L65" s="16">
        <f t="shared" si="12"/>
        <v>0</v>
      </c>
      <c r="M65" s="16">
        <f t="shared" si="12"/>
        <v>0</v>
      </c>
      <c r="N65" s="16">
        <f t="shared" si="12"/>
        <v>0</v>
      </c>
      <c r="O65" s="16">
        <f t="shared" si="12"/>
        <v>0</v>
      </c>
      <c r="P65" s="16">
        <f t="shared" si="12"/>
        <v>0</v>
      </c>
      <c r="Q65" s="16">
        <f t="shared" si="12"/>
        <v>0</v>
      </c>
      <c r="R65" s="16">
        <f t="shared" si="12"/>
        <v>0</v>
      </c>
      <c r="S65" s="18">
        <f>SUM(E65:R65)</f>
        <v>0</v>
      </c>
    </row>
    <row r="66" spans="1:19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6" thickBot="1" x14ac:dyDescent="0.4">
      <c r="A68" s="4" t="s">
        <v>43</v>
      </c>
      <c r="B68" s="12" t="s">
        <v>30</v>
      </c>
      <c r="C68" s="12" t="s">
        <v>31</v>
      </c>
      <c r="D68" s="12" t="s">
        <v>32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5" thickBot="1" x14ac:dyDescent="0.4">
      <c r="A69" s="8" t="s">
        <v>29</v>
      </c>
      <c r="B69" s="19"/>
      <c r="C69" s="20">
        <v>100000</v>
      </c>
      <c r="D69" s="13">
        <f>B69*C69</f>
        <v>0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5" thickBot="1" x14ac:dyDescent="0.4">
      <c r="A70" s="8" t="s">
        <v>33</v>
      </c>
      <c r="B70" s="3"/>
      <c r="C70" s="3"/>
      <c r="D70" s="3"/>
      <c r="E70" s="21">
        <v>0</v>
      </c>
      <c r="F70" s="22"/>
      <c r="G70" s="21">
        <v>0.5</v>
      </c>
      <c r="H70" s="21">
        <v>0.5</v>
      </c>
      <c r="I70" s="21">
        <v>0.6</v>
      </c>
      <c r="J70" s="21">
        <v>0.65</v>
      </c>
      <c r="K70" s="21">
        <v>0.7</v>
      </c>
      <c r="L70" s="21">
        <v>0.7</v>
      </c>
      <c r="M70" s="21">
        <v>0.7</v>
      </c>
      <c r="N70" s="21">
        <v>0.8</v>
      </c>
      <c r="O70" s="21">
        <v>0.8</v>
      </c>
      <c r="P70" s="21">
        <v>0.85</v>
      </c>
      <c r="Q70" s="21">
        <v>0.9</v>
      </c>
      <c r="R70" s="21">
        <v>0.95</v>
      </c>
      <c r="S70" s="3"/>
    </row>
    <row r="71" spans="1:19" ht="15" thickBot="1" x14ac:dyDescent="0.4">
      <c r="A71" s="8" t="s">
        <v>37</v>
      </c>
      <c r="B71" s="3"/>
      <c r="C71" s="3"/>
      <c r="D71" s="3"/>
      <c r="E71" s="21">
        <v>0</v>
      </c>
      <c r="F71" s="22"/>
      <c r="G71" s="21">
        <v>0.1</v>
      </c>
      <c r="H71" s="21">
        <v>0.1</v>
      </c>
      <c r="I71" s="21">
        <v>0.2</v>
      </c>
      <c r="J71" s="21">
        <v>0.2</v>
      </c>
      <c r="K71" s="21">
        <v>0.4</v>
      </c>
      <c r="L71" s="21">
        <v>0.4</v>
      </c>
      <c r="M71" s="21">
        <v>0.6</v>
      </c>
      <c r="N71" s="21">
        <v>0.6</v>
      </c>
      <c r="O71" s="21">
        <v>0.8</v>
      </c>
      <c r="P71" s="21">
        <v>0.8</v>
      </c>
      <c r="Q71" s="21">
        <v>1</v>
      </c>
      <c r="R71" s="21">
        <v>1</v>
      </c>
      <c r="S71" s="3"/>
    </row>
    <row r="72" spans="1:19" ht="7.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35">
      <c r="A73" s="14" t="s">
        <v>34</v>
      </c>
      <c r="B73" s="3"/>
      <c r="C73" s="3"/>
      <c r="D73" s="3"/>
      <c r="E73" s="15">
        <f>$D69*E70*E71</f>
        <v>0</v>
      </c>
      <c r="F73" s="3"/>
      <c r="G73" s="15">
        <f t="shared" ref="G73:R73" si="13">$D69*G70*G71</f>
        <v>0</v>
      </c>
      <c r="H73" s="15">
        <f t="shared" si="13"/>
        <v>0</v>
      </c>
      <c r="I73" s="15">
        <f t="shared" si="13"/>
        <v>0</v>
      </c>
      <c r="J73" s="15">
        <f t="shared" si="13"/>
        <v>0</v>
      </c>
      <c r="K73" s="15">
        <f t="shared" si="13"/>
        <v>0</v>
      </c>
      <c r="L73" s="15">
        <f t="shared" si="13"/>
        <v>0</v>
      </c>
      <c r="M73" s="15">
        <f t="shared" si="13"/>
        <v>0</v>
      </c>
      <c r="N73" s="15">
        <f t="shared" si="13"/>
        <v>0</v>
      </c>
      <c r="O73" s="15">
        <f t="shared" si="13"/>
        <v>0</v>
      </c>
      <c r="P73" s="15">
        <f t="shared" si="13"/>
        <v>0</v>
      </c>
      <c r="Q73" s="15">
        <f t="shared" si="13"/>
        <v>0</v>
      </c>
      <c r="R73" s="15">
        <f t="shared" si="13"/>
        <v>0</v>
      </c>
      <c r="S73" s="3"/>
    </row>
    <row r="74" spans="1:19" ht="6.5" customHeight="1" x14ac:dyDescent="0.35">
      <c r="A74" s="14"/>
      <c r="B74" s="3"/>
      <c r="C74" s="3"/>
      <c r="D74" s="3"/>
      <c r="E74" s="3"/>
      <c r="F74" s="3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3"/>
    </row>
    <row r="75" spans="1:19" s="1" customFormat="1" x14ac:dyDescent="0.35">
      <c r="A75" s="14" t="s">
        <v>35</v>
      </c>
      <c r="B75" s="8"/>
      <c r="C75" s="8"/>
      <c r="D75" s="8"/>
      <c r="E75" s="16">
        <f>E73</f>
        <v>0</v>
      </c>
      <c r="F75" s="17"/>
      <c r="G75" s="16">
        <f>G73-F73</f>
        <v>0</v>
      </c>
      <c r="H75" s="16">
        <f>H73-G73</f>
        <v>0</v>
      </c>
      <c r="I75" s="16">
        <f t="shared" ref="I75:R75" si="14">I73-H73</f>
        <v>0</v>
      </c>
      <c r="J75" s="16">
        <f t="shared" si="14"/>
        <v>0</v>
      </c>
      <c r="K75" s="16">
        <f t="shared" si="14"/>
        <v>0</v>
      </c>
      <c r="L75" s="16">
        <f t="shared" si="14"/>
        <v>0</v>
      </c>
      <c r="M75" s="16">
        <f t="shared" si="14"/>
        <v>0</v>
      </c>
      <c r="N75" s="16">
        <f t="shared" si="14"/>
        <v>0</v>
      </c>
      <c r="O75" s="16">
        <f t="shared" si="14"/>
        <v>0</v>
      </c>
      <c r="P75" s="16">
        <f t="shared" si="14"/>
        <v>0</v>
      </c>
      <c r="Q75" s="16">
        <f t="shared" si="14"/>
        <v>0</v>
      </c>
      <c r="R75" s="16">
        <f t="shared" si="14"/>
        <v>0</v>
      </c>
      <c r="S75" s="18">
        <f>SUM(E75:R75)</f>
        <v>0</v>
      </c>
    </row>
    <row r="76" spans="1:19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6" thickBot="1" x14ac:dyDescent="0.4">
      <c r="A78" s="4" t="s">
        <v>44</v>
      </c>
      <c r="B78" s="12" t="s">
        <v>30</v>
      </c>
      <c r="C78" s="12" t="s">
        <v>31</v>
      </c>
      <c r="D78" s="12" t="s">
        <v>32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15" thickBot="1" x14ac:dyDescent="0.4">
      <c r="A79" s="8" t="s">
        <v>29</v>
      </c>
      <c r="B79" s="19"/>
      <c r="C79" s="20">
        <v>100000</v>
      </c>
      <c r="D79" s="13">
        <f>B79*C79</f>
        <v>0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5" thickBot="1" x14ac:dyDescent="0.4">
      <c r="A80" s="8" t="s">
        <v>33</v>
      </c>
      <c r="B80" s="3"/>
      <c r="C80" s="3"/>
      <c r="D80" s="3"/>
      <c r="E80" s="21">
        <v>0</v>
      </c>
      <c r="F80" s="22"/>
      <c r="G80" s="21">
        <v>0.5</v>
      </c>
      <c r="H80" s="21">
        <v>0.5</v>
      </c>
      <c r="I80" s="21">
        <v>0.6</v>
      </c>
      <c r="J80" s="21">
        <v>0.65</v>
      </c>
      <c r="K80" s="21">
        <v>0.7</v>
      </c>
      <c r="L80" s="21">
        <v>0.7</v>
      </c>
      <c r="M80" s="21">
        <v>0.7</v>
      </c>
      <c r="N80" s="21">
        <v>0.8</v>
      </c>
      <c r="O80" s="21">
        <v>0.8</v>
      </c>
      <c r="P80" s="21">
        <v>0.85</v>
      </c>
      <c r="Q80" s="21">
        <v>0.9</v>
      </c>
      <c r="R80" s="21">
        <v>0.95</v>
      </c>
      <c r="S80" s="3"/>
    </row>
    <row r="81" spans="1:19" ht="15" thickBot="1" x14ac:dyDescent="0.4">
      <c r="A81" s="8" t="s">
        <v>37</v>
      </c>
      <c r="B81" s="3"/>
      <c r="C81" s="3"/>
      <c r="D81" s="3"/>
      <c r="E81" s="21">
        <v>0</v>
      </c>
      <c r="F81" s="22"/>
      <c r="G81" s="21">
        <v>0.1</v>
      </c>
      <c r="H81" s="21">
        <v>0.1</v>
      </c>
      <c r="I81" s="21">
        <v>0.2</v>
      </c>
      <c r="J81" s="21">
        <v>0.2</v>
      </c>
      <c r="K81" s="21">
        <v>0.4</v>
      </c>
      <c r="L81" s="21">
        <v>0.4</v>
      </c>
      <c r="M81" s="21">
        <v>0.6</v>
      </c>
      <c r="N81" s="21">
        <v>0.6</v>
      </c>
      <c r="O81" s="21">
        <v>0.8</v>
      </c>
      <c r="P81" s="21">
        <v>0.8</v>
      </c>
      <c r="Q81" s="21">
        <v>1</v>
      </c>
      <c r="R81" s="21">
        <v>1</v>
      </c>
      <c r="S81" s="3"/>
    </row>
    <row r="82" spans="1:19" ht="7.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x14ac:dyDescent="0.35">
      <c r="A83" s="14" t="s">
        <v>34</v>
      </c>
      <c r="B83" s="3"/>
      <c r="C83" s="3"/>
      <c r="D83" s="3"/>
      <c r="E83" s="15">
        <f>$D79*E80*E81</f>
        <v>0</v>
      </c>
      <c r="F83" s="3"/>
      <c r="G83" s="15">
        <f t="shared" ref="G83:R83" si="15">$D79*G80*G81</f>
        <v>0</v>
      </c>
      <c r="H83" s="15">
        <f t="shared" si="15"/>
        <v>0</v>
      </c>
      <c r="I83" s="15">
        <f t="shared" si="15"/>
        <v>0</v>
      </c>
      <c r="J83" s="15">
        <f t="shared" si="15"/>
        <v>0</v>
      </c>
      <c r="K83" s="15">
        <f t="shared" si="15"/>
        <v>0</v>
      </c>
      <c r="L83" s="15">
        <f t="shared" si="15"/>
        <v>0</v>
      </c>
      <c r="M83" s="15">
        <f t="shared" si="15"/>
        <v>0</v>
      </c>
      <c r="N83" s="15">
        <f t="shared" si="15"/>
        <v>0</v>
      </c>
      <c r="O83" s="15">
        <f t="shared" si="15"/>
        <v>0</v>
      </c>
      <c r="P83" s="15">
        <f t="shared" si="15"/>
        <v>0</v>
      </c>
      <c r="Q83" s="15">
        <f t="shared" si="15"/>
        <v>0</v>
      </c>
      <c r="R83" s="15">
        <f t="shared" si="15"/>
        <v>0</v>
      </c>
      <c r="S83" s="3"/>
    </row>
    <row r="84" spans="1:19" ht="6.5" customHeight="1" x14ac:dyDescent="0.35">
      <c r="A84" s="14"/>
      <c r="B84" s="3"/>
      <c r="C84" s="3"/>
      <c r="D84" s="3"/>
      <c r="E84" s="3"/>
      <c r="F84" s="3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3"/>
    </row>
    <row r="85" spans="1:19" s="1" customFormat="1" x14ac:dyDescent="0.35">
      <c r="A85" s="14" t="s">
        <v>35</v>
      </c>
      <c r="B85" s="8"/>
      <c r="C85" s="8"/>
      <c r="D85" s="8"/>
      <c r="E85" s="16">
        <f>E83</f>
        <v>0</v>
      </c>
      <c r="F85" s="17"/>
      <c r="G85" s="16">
        <f>G83-F83</f>
        <v>0</v>
      </c>
      <c r="H85" s="16">
        <f>H83-G83</f>
        <v>0</v>
      </c>
      <c r="I85" s="16">
        <f t="shared" ref="I85:R85" si="16">I83-H83</f>
        <v>0</v>
      </c>
      <c r="J85" s="16">
        <f t="shared" si="16"/>
        <v>0</v>
      </c>
      <c r="K85" s="16">
        <f t="shared" si="16"/>
        <v>0</v>
      </c>
      <c r="L85" s="16">
        <f t="shared" si="16"/>
        <v>0</v>
      </c>
      <c r="M85" s="16">
        <f t="shared" si="16"/>
        <v>0</v>
      </c>
      <c r="N85" s="16">
        <f t="shared" si="16"/>
        <v>0</v>
      </c>
      <c r="O85" s="16">
        <f t="shared" si="16"/>
        <v>0</v>
      </c>
      <c r="P85" s="16">
        <f t="shared" si="16"/>
        <v>0</v>
      </c>
      <c r="Q85" s="16">
        <f t="shared" si="16"/>
        <v>0</v>
      </c>
      <c r="R85" s="16">
        <f t="shared" si="16"/>
        <v>0</v>
      </c>
      <c r="S85" s="18">
        <f>SUM(E85:R85)</f>
        <v>0</v>
      </c>
    </row>
    <row r="86" spans="1:19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ht="16" thickBot="1" x14ac:dyDescent="0.4">
      <c r="A88" s="4" t="s">
        <v>45</v>
      </c>
      <c r="B88" s="12" t="s">
        <v>30</v>
      </c>
      <c r="C88" s="12" t="s">
        <v>31</v>
      </c>
      <c r="D88" s="12" t="s">
        <v>32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ht="15" thickBot="1" x14ac:dyDescent="0.4">
      <c r="A89" s="8" t="s">
        <v>29</v>
      </c>
      <c r="B89" s="19"/>
      <c r="C89" s="20">
        <v>100000</v>
      </c>
      <c r="D89" s="13">
        <f>B89*C89</f>
        <v>0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ht="15" thickBot="1" x14ac:dyDescent="0.4">
      <c r="A90" s="8" t="s">
        <v>33</v>
      </c>
      <c r="B90" s="3"/>
      <c r="C90" s="3"/>
      <c r="D90" s="3"/>
      <c r="E90" s="21">
        <v>0</v>
      </c>
      <c r="F90" s="22"/>
      <c r="G90" s="21">
        <v>0.5</v>
      </c>
      <c r="H90" s="21">
        <v>0.5</v>
      </c>
      <c r="I90" s="21">
        <v>0.6</v>
      </c>
      <c r="J90" s="21">
        <v>0.65</v>
      </c>
      <c r="K90" s="21">
        <v>0.7</v>
      </c>
      <c r="L90" s="21">
        <v>0.7</v>
      </c>
      <c r="M90" s="21">
        <v>0.7</v>
      </c>
      <c r="N90" s="21">
        <v>0.8</v>
      </c>
      <c r="O90" s="21">
        <v>0.8</v>
      </c>
      <c r="P90" s="21">
        <v>0.85</v>
      </c>
      <c r="Q90" s="21">
        <v>0.9</v>
      </c>
      <c r="R90" s="21">
        <v>0.95</v>
      </c>
      <c r="S90" s="3"/>
    </row>
    <row r="91" spans="1:19" ht="15" thickBot="1" x14ac:dyDescent="0.4">
      <c r="A91" s="8" t="s">
        <v>37</v>
      </c>
      <c r="B91" s="3"/>
      <c r="C91" s="3"/>
      <c r="D91" s="3"/>
      <c r="E91" s="21">
        <v>0</v>
      </c>
      <c r="F91" s="22"/>
      <c r="G91" s="21">
        <v>0.1</v>
      </c>
      <c r="H91" s="21">
        <v>0.1</v>
      </c>
      <c r="I91" s="21">
        <v>0.2</v>
      </c>
      <c r="J91" s="21">
        <v>0.2</v>
      </c>
      <c r="K91" s="21">
        <v>0.4</v>
      </c>
      <c r="L91" s="21">
        <v>0.4</v>
      </c>
      <c r="M91" s="21">
        <v>0.6</v>
      </c>
      <c r="N91" s="21">
        <v>0.6</v>
      </c>
      <c r="O91" s="21">
        <v>0.8</v>
      </c>
      <c r="P91" s="21">
        <v>0.8</v>
      </c>
      <c r="Q91" s="21">
        <v>1</v>
      </c>
      <c r="R91" s="21">
        <v>1</v>
      </c>
      <c r="S91" s="3"/>
    </row>
    <row r="92" spans="1:19" ht="7.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x14ac:dyDescent="0.35">
      <c r="A93" s="14" t="s">
        <v>34</v>
      </c>
      <c r="B93" s="3"/>
      <c r="C93" s="3"/>
      <c r="D93" s="3"/>
      <c r="E93" s="15">
        <f>$D89*E90*E91</f>
        <v>0</v>
      </c>
      <c r="F93" s="3"/>
      <c r="G93" s="15">
        <f t="shared" ref="G93:R93" si="17">$D89*G90*G91</f>
        <v>0</v>
      </c>
      <c r="H93" s="15">
        <f t="shared" si="17"/>
        <v>0</v>
      </c>
      <c r="I93" s="15">
        <f t="shared" si="17"/>
        <v>0</v>
      </c>
      <c r="J93" s="15">
        <f t="shared" si="17"/>
        <v>0</v>
      </c>
      <c r="K93" s="15">
        <f t="shared" si="17"/>
        <v>0</v>
      </c>
      <c r="L93" s="15">
        <f t="shared" si="17"/>
        <v>0</v>
      </c>
      <c r="M93" s="15">
        <f t="shared" si="17"/>
        <v>0</v>
      </c>
      <c r="N93" s="15">
        <f t="shared" si="17"/>
        <v>0</v>
      </c>
      <c r="O93" s="15">
        <f t="shared" si="17"/>
        <v>0</v>
      </c>
      <c r="P93" s="15">
        <f t="shared" si="17"/>
        <v>0</v>
      </c>
      <c r="Q93" s="15">
        <f t="shared" si="17"/>
        <v>0</v>
      </c>
      <c r="R93" s="15">
        <f t="shared" si="17"/>
        <v>0</v>
      </c>
      <c r="S93" s="3"/>
    </row>
    <row r="94" spans="1:19" ht="6.5" customHeight="1" x14ac:dyDescent="0.35">
      <c r="A94" s="14"/>
      <c r="B94" s="3"/>
      <c r="C94" s="3"/>
      <c r="D94" s="3"/>
      <c r="E94" s="3"/>
      <c r="F94" s="3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3"/>
    </row>
    <row r="95" spans="1:19" s="1" customFormat="1" x14ac:dyDescent="0.35">
      <c r="A95" s="14" t="s">
        <v>35</v>
      </c>
      <c r="B95" s="8"/>
      <c r="C95" s="8"/>
      <c r="D95" s="8"/>
      <c r="E95" s="16">
        <f>E93</f>
        <v>0</v>
      </c>
      <c r="F95" s="17"/>
      <c r="G95" s="16">
        <f>G93-F93</f>
        <v>0</v>
      </c>
      <c r="H95" s="16">
        <f>H93-G93</f>
        <v>0</v>
      </c>
      <c r="I95" s="16">
        <f t="shared" ref="I95:R95" si="18">I93-H93</f>
        <v>0</v>
      </c>
      <c r="J95" s="16">
        <f t="shared" si="18"/>
        <v>0</v>
      </c>
      <c r="K95" s="16">
        <f t="shared" si="18"/>
        <v>0</v>
      </c>
      <c r="L95" s="16">
        <f t="shared" si="18"/>
        <v>0</v>
      </c>
      <c r="M95" s="16">
        <f t="shared" si="18"/>
        <v>0</v>
      </c>
      <c r="N95" s="16">
        <f t="shared" si="18"/>
        <v>0</v>
      </c>
      <c r="O95" s="16">
        <f t="shared" si="18"/>
        <v>0</v>
      </c>
      <c r="P95" s="16">
        <f t="shared" si="18"/>
        <v>0</v>
      </c>
      <c r="Q95" s="16">
        <f t="shared" si="18"/>
        <v>0</v>
      </c>
      <c r="R95" s="16">
        <f t="shared" si="18"/>
        <v>0</v>
      </c>
      <c r="S95" s="18">
        <f>SUM(E95:R95)</f>
        <v>0</v>
      </c>
    </row>
    <row r="96" spans="1:19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ht="16" thickBot="1" x14ac:dyDescent="0.4">
      <c r="A98" s="4" t="s">
        <v>46</v>
      </c>
      <c r="B98" s="12" t="s">
        <v>30</v>
      </c>
      <c r="C98" s="12" t="s">
        <v>31</v>
      </c>
      <c r="D98" s="12" t="s">
        <v>32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ht="15" thickBot="1" x14ac:dyDescent="0.4">
      <c r="A99" s="8" t="s">
        <v>29</v>
      </c>
      <c r="B99" s="19"/>
      <c r="C99" s="20">
        <v>100000</v>
      </c>
      <c r="D99" s="13">
        <f>B99*C99</f>
        <v>0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15" thickBot="1" x14ac:dyDescent="0.4">
      <c r="A100" s="8" t="s">
        <v>33</v>
      </c>
      <c r="B100" s="3"/>
      <c r="C100" s="3"/>
      <c r="D100" s="3"/>
      <c r="E100" s="21">
        <v>0</v>
      </c>
      <c r="F100" s="22"/>
      <c r="G100" s="21">
        <v>0.5</v>
      </c>
      <c r="H100" s="21">
        <v>0.5</v>
      </c>
      <c r="I100" s="21">
        <v>0.6</v>
      </c>
      <c r="J100" s="21">
        <v>0.65</v>
      </c>
      <c r="K100" s="21">
        <v>0.7</v>
      </c>
      <c r="L100" s="21">
        <v>0.7</v>
      </c>
      <c r="M100" s="21">
        <v>0.7</v>
      </c>
      <c r="N100" s="21">
        <v>0.8</v>
      </c>
      <c r="O100" s="21">
        <v>0.8</v>
      </c>
      <c r="P100" s="21">
        <v>0.85</v>
      </c>
      <c r="Q100" s="21">
        <v>0.9</v>
      </c>
      <c r="R100" s="21">
        <v>0.95</v>
      </c>
      <c r="S100" s="3"/>
    </row>
    <row r="101" spans="1:19" ht="15" thickBot="1" x14ac:dyDescent="0.4">
      <c r="A101" s="8" t="s">
        <v>37</v>
      </c>
      <c r="B101" s="3"/>
      <c r="C101" s="3"/>
      <c r="D101" s="3"/>
      <c r="E101" s="21">
        <v>0</v>
      </c>
      <c r="F101" s="22"/>
      <c r="G101" s="21">
        <v>0.1</v>
      </c>
      <c r="H101" s="21">
        <v>0.1</v>
      </c>
      <c r="I101" s="21">
        <v>0.2</v>
      </c>
      <c r="J101" s="21">
        <v>0.2</v>
      </c>
      <c r="K101" s="21">
        <v>0.4</v>
      </c>
      <c r="L101" s="21">
        <v>0.4</v>
      </c>
      <c r="M101" s="21">
        <v>0.6</v>
      </c>
      <c r="N101" s="21">
        <v>0.6</v>
      </c>
      <c r="O101" s="21">
        <v>0.8</v>
      </c>
      <c r="P101" s="21">
        <v>0.8</v>
      </c>
      <c r="Q101" s="21">
        <v>1</v>
      </c>
      <c r="R101" s="21">
        <v>1</v>
      </c>
      <c r="S101" s="3"/>
    </row>
    <row r="102" spans="1:19" ht="7.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x14ac:dyDescent="0.35">
      <c r="A103" s="14" t="s">
        <v>34</v>
      </c>
      <c r="B103" s="3"/>
      <c r="C103" s="3"/>
      <c r="D103" s="3"/>
      <c r="E103" s="15">
        <f>$D99*E100*E101</f>
        <v>0</v>
      </c>
      <c r="F103" s="3"/>
      <c r="G103" s="15">
        <f t="shared" ref="G103:R103" si="19">$D99*G100*G101</f>
        <v>0</v>
      </c>
      <c r="H103" s="15">
        <f t="shared" si="19"/>
        <v>0</v>
      </c>
      <c r="I103" s="15">
        <f t="shared" si="19"/>
        <v>0</v>
      </c>
      <c r="J103" s="15">
        <f t="shared" si="19"/>
        <v>0</v>
      </c>
      <c r="K103" s="15">
        <f t="shared" si="19"/>
        <v>0</v>
      </c>
      <c r="L103" s="15">
        <f t="shared" si="19"/>
        <v>0</v>
      </c>
      <c r="M103" s="15">
        <f t="shared" si="19"/>
        <v>0</v>
      </c>
      <c r="N103" s="15">
        <f t="shared" si="19"/>
        <v>0</v>
      </c>
      <c r="O103" s="15">
        <f t="shared" si="19"/>
        <v>0</v>
      </c>
      <c r="P103" s="15">
        <f t="shared" si="19"/>
        <v>0</v>
      </c>
      <c r="Q103" s="15">
        <f t="shared" si="19"/>
        <v>0</v>
      </c>
      <c r="R103" s="15">
        <f t="shared" si="19"/>
        <v>0</v>
      </c>
      <c r="S103" s="3"/>
    </row>
    <row r="104" spans="1:19" ht="6.5" customHeight="1" x14ac:dyDescent="0.35">
      <c r="A104" s="14"/>
      <c r="B104" s="3"/>
      <c r="C104" s="3"/>
      <c r="D104" s="3"/>
      <c r="E104" s="3"/>
      <c r="F104" s="3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3"/>
    </row>
    <row r="105" spans="1:19" s="1" customFormat="1" x14ac:dyDescent="0.35">
      <c r="A105" s="14" t="s">
        <v>35</v>
      </c>
      <c r="B105" s="8"/>
      <c r="C105" s="8"/>
      <c r="D105" s="8"/>
      <c r="E105" s="16">
        <f>E103</f>
        <v>0</v>
      </c>
      <c r="F105" s="17"/>
      <c r="G105" s="16">
        <f>G103-F103</f>
        <v>0</v>
      </c>
      <c r="H105" s="16">
        <f>H103-G103</f>
        <v>0</v>
      </c>
      <c r="I105" s="16">
        <f t="shared" ref="I105:R105" si="20">I103-H103</f>
        <v>0</v>
      </c>
      <c r="J105" s="16">
        <f t="shared" si="20"/>
        <v>0</v>
      </c>
      <c r="K105" s="16">
        <f t="shared" si="20"/>
        <v>0</v>
      </c>
      <c r="L105" s="16">
        <f t="shared" si="20"/>
        <v>0</v>
      </c>
      <c r="M105" s="16">
        <f t="shared" si="20"/>
        <v>0</v>
      </c>
      <c r="N105" s="16">
        <f t="shared" si="20"/>
        <v>0</v>
      </c>
      <c r="O105" s="16">
        <f t="shared" si="20"/>
        <v>0</v>
      </c>
      <c r="P105" s="16">
        <f t="shared" si="20"/>
        <v>0</v>
      </c>
      <c r="Q105" s="16">
        <f t="shared" si="20"/>
        <v>0</v>
      </c>
      <c r="R105" s="16">
        <f t="shared" si="20"/>
        <v>0</v>
      </c>
      <c r="S105" s="18">
        <f>SUM(E105:R105)</f>
        <v>0</v>
      </c>
    </row>
    <row r="106" spans="1:19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</sheetData>
  <sheetProtection selectLockedCells="1"/>
  <mergeCells count="1">
    <mergeCell ref="H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AF42F-B2CB-454F-B7E6-8D6843863AEE}">
  <dimension ref="A1:Q42"/>
  <sheetViews>
    <sheetView zoomScale="80" zoomScaleNormal="8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12" sqref="C12"/>
    </sheetView>
  </sheetViews>
  <sheetFormatPr defaultRowHeight="14.5" x14ac:dyDescent="0.35"/>
  <cols>
    <col min="1" max="1" width="22.36328125" style="3" customWidth="1"/>
    <col min="2" max="2" width="1.90625" style="3" customWidth="1"/>
    <col min="3" max="3" width="13.90625" style="3" customWidth="1"/>
    <col min="4" max="4" width="2.26953125" style="3" customWidth="1"/>
    <col min="5" max="5" width="14.54296875" style="3" customWidth="1"/>
    <col min="6" max="6" width="12.36328125" style="3" customWidth="1"/>
    <col min="7" max="7" width="11.81640625" style="3" customWidth="1"/>
    <col min="8" max="8" width="11.453125" style="3" customWidth="1"/>
    <col min="9" max="9" width="12.90625" style="3" customWidth="1"/>
    <col min="10" max="10" width="13.90625" style="3" customWidth="1"/>
    <col min="11" max="11" width="13" style="3" customWidth="1"/>
    <col min="12" max="12" width="12.36328125" style="3" customWidth="1"/>
    <col min="13" max="13" width="12.6328125" style="3" customWidth="1"/>
    <col min="14" max="14" width="13" style="3" customWidth="1"/>
    <col min="15" max="15" width="14.36328125" style="3" customWidth="1"/>
    <col min="16" max="16" width="12.81640625" style="3" customWidth="1"/>
    <col min="17" max="17" width="11.6328125" style="42" customWidth="1"/>
    <col min="18" max="16384" width="8.7265625" style="3"/>
  </cols>
  <sheetData>
    <row r="1" spans="1:17" ht="18.5" x14ac:dyDescent="0.45">
      <c r="A1" s="2" t="str">
        <f>' Project Financing'!A1</f>
        <v>Name of Development</v>
      </c>
      <c r="B1" s="2"/>
      <c r="E1" s="2" t="s">
        <v>26</v>
      </c>
      <c r="F1" s="24">
        <f>' Project Financing'!D1</f>
        <v>43146</v>
      </c>
      <c r="H1" s="2" t="s">
        <v>54</v>
      </c>
    </row>
    <row r="3" spans="1:17" x14ac:dyDescent="0.35">
      <c r="C3" s="5"/>
      <c r="D3" s="5"/>
    </row>
    <row r="4" spans="1:17" ht="16" thickBot="1" x14ac:dyDescent="0.4">
      <c r="A4" s="4"/>
      <c r="B4" s="4"/>
      <c r="C4" s="5"/>
      <c r="D4" s="5"/>
    </row>
    <row r="5" spans="1:17" x14ac:dyDescent="0.35">
      <c r="A5" s="5"/>
      <c r="B5" s="5"/>
      <c r="C5" s="25" t="s">
        <v>16</v>
      </c>
      <c r="D5" s="7"/>
    </row>
    <row r="6" spans="1:17" x14ac:dyDescent="0.35">
      <c r="C6" s="26" t="s">
        <v>17</v>
      </c>
      <c r="D6" s="7"/>
      <c r="E6" s="7" t="s">
        <v>3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7" t="s">
        <v>12</v>
      </c>
      <c r="O6" s="7" t="s">
        <v>13</v>
      </c>
      <c r="P6" s="7" t="s">
        <v>14</v>
      </c>
      <c r="Q6" s="43" t="s">
        <v>15</v>
      </c>
    </row>
    <row r="7" spans="1:17" x14ac:dyDescent="0.35">
      <c r="A7" s="5" t="s">
        <v>22</v>
      </c>
      <c r="B7" s="5"/>
      <c r="C7" s="27"/>
      <c r="D7" s="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43"/>
    </row>
    <row r="8" spans="1:17" x14ac:dyDescent="0.35">
      <c r="A8" s="8"/>
      <c r="B8" s="8"/>
      <c r="C8" s="27"/>
      <c r="D8" s="5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43"/>
    </row>
    <row r="9" spans="1:17" x14ac:dyDescent="0.35">
      <c r="A9" s="8" t="s">
        <v>23</v>
      </c>
      <c r="B9" s="8"/>
      <c r="C9" s="27">
        <f>Revenue!$E$8</f>
        <v>0</v>
      </c>
      <c r="D9" s="5"/>
      <c r="E9" s="28">
        <f>Revenue!$G$8</f>
        <v>900000</v>
      </c>
      <c r="F9" s="28">
        <f>Revenue!H8</f>
        <v>0</v>
      </c>
      <c r="G9" s="28">
        <f>Revenue!I8</f>
        <v>900000</v>
      </c>
      <c r="H9" s="28">
        <f>Revenue!J8</f>
        <v>200000</v>
      </c>
      <c r="I9" s="28">
        <f>Revenue!K8</f>
        <v>2000000</v>
      </c>
      <c r="J9" s="28">
        <f>Revenue!L8</f>
        <v>0</v>
      </c>
      <c r="K9" s="28">
        <f>Revenue!M8</f>
        <v>2000000</v>
      </c>
      <c r="L9" s="28">
        <f>Revenue!N8</f>
        <v>0</v>
      </c>
      <c r="M9" s="28">
        <f>Revenue!O8</f>
        <v>2000000</v>
      </c>
      <c r="N9" s="28">
        <f>Revenue!P8</f>
        <v>0</v>
      </c>
      <c r="O9" s="28">
        <f>Revenue!Q8</f>
        <v>2000000</v>
      </c>
      <c r="P9" s="28">
        <f>Revenue!R8</f>
        <v>0</v>
      </c>
      <c r="Q9" s="44">
        <f>SUM(C9:P9)</f>
        <v>10000000</v>
      </c>
    </row>
    <row r="10" spans="1:17" x14ac:dyDescent="0.35">
      <c r="A10" s="29"/>
      <c r="B10" s="29"/>
      <c r="C10" s="27"/>
      <c r="D10" s="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43"/>
    </row>
    <row r="11" spans="1:17" ht="15" thickBot="1" x14ac:dyDescent="0.4">
      <c r="A11" s="5" t="s">
        <v>24</v>
      </c>
      <c r="B11" s="5"/>
      <c r="C11" s="27"/>
      <c r="D11" s="5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43"/>
    </row>
    <row r="12" spans="1:17" x14ac:dyDescent="0.35">
      <c r="A12" s="3" t="s">
        <v>18</v>
      </c>
      <c r="C12" s="41">
        <v>15000000</v>
      </c>
      <c r="D12" s="5"/>
      <c r="E12" s="35">
        <v>0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52">
        <f>SUM(C12:P12)</f>
        <v>15000000</v>
      </c>
    </row>
    <row r="13" spans="1:17" x14ac:dyDescent="0.35">
      <c r="C13" s="33"/>
      <c r="D13" s="5"/>
      <c r="E13" s="37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53">
        <f t="shared" ref="Q13:Q28" si="0">SUM(C13:P13)</f>
        <v>0</v>
      </c>
    </row>
    <row r="14" spans="1:17" x14ac:dyDescent="0.35">
      <c r="A14" s="3" t="s">
        <v>2</v>
      </c>
      <c r="C14" s="34"/>
      <c r="E14" s="39">
        <v>5000000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54">
        <f t="shared" si="0"/>
        <v>5000000</v>
      </c>
    </row>
    <row r="15" spans="1:17" x14ac:dyDescent="0.35">
      <c r="C15" s="34"/>
      <c r="E15" s="39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54">
        <f t="shared" si="0"/>
        <v>0</v>
      </c>
    </row>
    <row r="16" spans="1:17" x14ac:dyDescent="0.35">
      <c r="A16" s="3" t="s">
        <v>67</v>
      </c>
      <c r="C16" s="34"/>
      <c r="E16" s="39">
        <v>2000000</v>
      </c>
      <c r="F16" s="40">
        <v>2000000</v>
      </c>
      <c r="G16" s="40">
        <v>2000000</v>
      </c>
      <c r="H16" s="40">
        <v>2000000</v>
      </c>
      <c r="I16" s="40"/>
      <c r="J16" s="40"/>
      <c r="K16" s="40"/>
      <c r="L16" s="40"/>
      <c r="M16" s="40"/>
      <c r="N16" s="40"/>
      <c r="O16" s="40"/>
      <c r="P16" s="40"/>
      <c r="Q16" s="54">
        <f t="shared" si="0"/>
        <v>8000000</v>
      </c>
    </row>
    <row r="17" spans="1:17" x14ac:dyDescent="0.35">
      <c r="C17" s="34"/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54">
        <f t="shared" si="0"/>
        <v>0</v>
      </c>
    </row>
    <row r="18" spans="1:17" x14ac:dyDescent="0.35">
      <c r="A18" s="3" t="s">
        <v>19</v>
      </c>
      <c r="C18" s="34"/>
      <c r="E18" s="39"/>
      <c r="F18" s="40">
        <v>5000000</v>
      </c>
      <c r="G18" s="40">
        <v>5000000</v>
      </c>
      <c r="H18" s="40">
        <v>5000000</v>
      </c>
      <c r="I18" s="40">
        <v>5000000</v>
      </c>
      <c r="J18" s="40">
        <v>4500000</v>
      </c>
      <c r="K18" s="40">
        <v>4500000</v>
      </c>
      <c r="L18" s="40">
        <v>4500000</v>
      </c>
      <c r="M18" s="40">
        <v>4500000</v>
      </c>
      <c r="N18" s="40">
        <v>4500000</v>
      </c>
      <c r="O18" s="40">
        <v>4500000</v>
      </c>
      <c r="P18" s="40"/>
      <c r="Q18" s="54">
        <f t="shared" si="0"/>
        <v>47000000</v>
      </c>
    </row>
    <row r="19" spans="1:17" x14ac:dyDescent="0.35">
      <c r="C19" s="34"/>
      <c r="E19" s="39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54">
        <f t="shared" si="0"/>
        <v>0</v>
      </c>
    </row>
    <row r="20" spans="1:17" x14ac:dyDescent="0.35">
      <c r="A20" s="3" t="s">
        <v>20</v>
      </c>
      <c r="C20" s="34">
        <v>200000</v>
      </c>
      <c r="E20" s="39">
        <v>500000</v>
      </c>
      <c r="F20" s="40">
        <v>300000</v>
      </c>
      <c r="G20" s="40">
        <v>200000</v>
      </c>
      <c r="H20" s="40">
        <v>200000</v>
      </c>
      <c r="I20" s="40">
        <v>100000</v>
      </c>
      <c r="J20" s="40">
        <v>100000</v>
      </c>
      <c r="K20" s="40">
        <v>100000</v>
      </c>
      <c r="L20" s="40">
        <v>100000</v>
      </c>
      <c r="M20" s="40">
        <v>100000</v>
      </c>
      <c r="N20" s="40">
        <v>100000</v>
      </c>
      <c r="O20" s="40"/>
      <c r="P20" s="40"/>
      <c r="Q20" s="54">
        <f t="shared" si="0"/>
        <v>2000000</v>
      </c>
    </row>
    <row r="21" spans="1:17" x14ac:dyDescent="0.35">
      <c r="C21" s="34"/>
      <c r="E21" s="39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54">
        <f t="shared" si="0"/>
        <v>0</v>
      </c>
    </row>
    <row r="22" spans="1:17" x14ac:dyDescent="0.35">
      <c r="A22" s="3" t="s">
        <v>21</v>
      </c>
      <c r="C22" s="34"/>
      <c r="E22" s="39">
        <v>200000</v>
      </c>
      <c r="F22" s="40">
        <v>200000</v>
      </c>
      <c r="G22" s="40">
        <v>200000</v>
      </c>
      <c r="H22" s="40">
        <v>200000</v>
      </c>
      <c r="I22" s="40">
        <v>200000</v>
      </c>
      <c r="J22" s="40">
        <v>200000</v>
      </c>
      <c r="K22" s="40">
        <v>200000</v>
      </c>
      <c r="L22" s="40">
        <v>200000</v>
      </c>
      <c r="M22" s="40">
        <v>200000</v>
      </c>
      <c r="N22" s="40">
        <v>200000</v>
      </c>
      <c r="O22" s="40">
        <v>200000</v>
      </c>
      <c r="P22" s="40">
        <v>200000</v>
      </c>
      <c r="Q22" s="54">
        <f t="shared" si="0"/>
        <v>2400000</v>
      </c>
    </row>
    <row r="23" spans="1:17" x14ac:dyDescent="0.35">
      <c r="C23" s="34"/>
      <c r="E23" s="39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54"/>
    </row>
    <row r="24" spans="1:17" x14ac:dyDescent="0.35">
      <c r="A24" s="3" t="s">
        <v>68</v>
      </c>
      <c r="C24" s="34"/>
      <c r="E24" s="39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54"/>
    </row>
    <row r="25" spans="1:17" x14ac:dyDescent="0.35">
      <c r="C25" s="34"/>
      <c r="E25" s="39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54"/>
    </row>
    <row r="26" spans="1:17" x14ac:dyDescent="0.35">
      <c r="A26" s="3" t="s">
        <v>69</v>
      </c>
      <c r="C26" s="34"/>
      <c r="E26" s="39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54"/>
    </row>
    <row r="27" spans="1:17" x14ac:dyDescent="0.35">
      <c r="C27" s="34"/>
      <c r="E27" s="39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54">
        <f t="shared" si="0"/>
        <v>0</v>
      </c>
    </row>
    <row r="28" spans="1:17" x14ac:dyDescent="0.35">
      <c r="A28" s="3" t="s">
        <v>27</v>
      </c>
      <c r="C28" s="34"/>
      <c r="E28" s="39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54">
        <f t="shared" si="0"/>
        <v>0</v>
      </c>
    </row>
    <row r="29" spans="1:17" x14ac:dyDescent="0.35">
      <c r="C29" s="34"/>
      <c r="E29" s="39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54"/>
    </row>
    <row r="30" spans="1:17" s="30" customFormat="1" ht="15" thickBot="1" x14ac:dyDescent="0.4">
      <c r="A30" s="30" t="s">
        <v>25</v>
      </c>
      <c r="C30" s="31">
        <f>SUM(C12:C29)</f>
        <v>15200000</v>
      </c>
      <c r="E30" s="31">
        <f t="shared" ref="E30:Q30" si="1">SUM(E12:E29)</f>
        <v>7700000</v>
      </c>
      <c r="F30" s="31">
        <f t="shared" si="1"/>
        <v>7500000</v>
      </c>
      <c r="G30" s="31">
        <f t="shared" si="1"/>
        <v>7400000</v>
      </c>
      <c r="H30" s="31">
        <f t="shared" si="1"/>
        <v>7400000</v>
      </c>
      <c r="I30" s="31">
        <f t="shared" si="1"/>
        <v>5300000</v>
      </c>
      <c r="J30" s="31">
        <f t="shared" si="1"/>
        <v>4800000</v>
      </c>
      <c r="K30" s="31">
        <f t="shared" si="1"/>
        <v>4800000</v>
      </c>
      <c r="L30" s="31">
        <f t="shared" si="1"/>
        <v>4800000</v>
      </c>
      <c r="M30" s="31">
        <f t="shared" si="1"/>
        <v>4800000</v>
      </c>
      <c r="N30" s="31">
        <f t="shared" si="1"/>
        <v>4800000</v>
      </c>
      <c r="O30" s="31">
        <f t="shared" si="1"/>
        <v>4700000</v>
      </c>
      <c r="P30" s="31">
        <f t="shared" si="1"/>
        <v>200000</v>
      </c>
      <c r="Q30" s="31">
        <f t="shared" si="1"/>
        <v>79400000</v>
      </c>
    </row>
    <row r="31" spans="1:17" ht="15" thickTop="1" x14ac:dyDescent="0.35">
      <c r="C31" s="32"/>
    </row>
    <row r="32" spans="1:17" ht="15" thickBot="1" x14ac:dyDescent="0.4">
      <c r="A32" s="45" t="s">
        <v>49</v>
      </c>
      <c r="B32" s="45"/>
      <c r="C32" s="46">
        <f>C9-C30</f>
        <v>-15200000</v>
      </c>
      <c r="D32" s="47"/>
      <c r="E32" s="48">
        <f t="shared" ref="E32:Q32" si="2">E9-E30</f>
        <v>-6800000</v>
      </c>
      <c r="F32" s="48">
        <f t="shared" si="2"/>
        <v>-7500000</v>
      </c>
      <c r="G32" s="48">
        <f t="shared" si="2"/>
        <v>-6500000</v>
      </c>
      <c r="H32" s="48">
        <f t="shared" si="2"/>
        <v>-7200000</v>
      </c>
      <c r="I32" s="48">
        <f t="shared" si="2"/>
        <v>-3300000</v>
      </c>
      <c r="J32" s="48">
        <f t="shared" si="2"/>
        <v>-4800000</v>
      </c>
      <c r="K32" s="48">
        <f t="shared" si="2"/>
        <v>-2800000</v>
      </c>
      <c r="L32" s="48">
        <f t="shared" si="2"/>
        <v>-4800000</v>
      </c>
      <c r="M32" s="48">
        <f t="shared" si="2"/>
        <v>-2800000</v>
      </c>
      <c r="N32" s="48">
        <f t="shared" si="2"/>
        <v>-4800000</v>
      </c>
      <c r="O32" s="48">
        <f t="shared" si="2"/>
        <v>-2700000</v>
      </c>
      <c r="P32" s="48">
        <f t="shared" si="2"/>
        <v>-200000</v>
      </c>
      <c r="Q32" s="49">
        <f t="shared" si="2"/>
        <v>-69400000</v>
      </c>
    </row>
    <row r="33" spans="1:17" x14ac:dyDescent="0.3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50"/>
    </row>
    <row r="34" spans="1:17" x14ac:dyDescent="0.35">
      <c r="A34" s="45" t="s">
        <v>52</v>
      </c>
      <c r="B34" s="45"/>
      <c r="C34" s="48">
        <f>C32</f>
        <v>-15200000</v>
      </c>
      <c r="D34" s="47"/>
      <c r="E34" s="48">
        <f>C34+E32</f>
        <v>-22000000</v>
      </c>
      <c r="F34" s="48">
        <f>E34+F32</f>
        <v>-29500000</v>
      </c>
      <c r="G34" s="48">
        <f t="shared" ref="G34:P34" si="3">F34+G32</f>
        <v>-36000000</v>
      </c>
      <c r="H34" s="48">
        <f t="shared" si="3"/>
        <v>-43200000</v>
      </c>
      <c r="I34" s="48">
        <f t="shared" si="3"/>
        <v>-46500000</v>
      </c>
      <c r="J34" s="48">
        <f t="shared" si="3"/>
        <v>-51300000</v>
      </c>
      <c r="K34" s="48">
        <f t="shared" si="3"/>
        <v>-54100000</v>
      </c>
      <c r="L34" s="48">
        <f t="shared" si="3"/>
        <v>-58900000</v>
      </c>
      <c r="M34" s="48">
        <f t="shared" si="3"/>
        <v>-61700000</v>
      </c>
      <c r="N34" s="48">
        <f t="shared" si="3"/>
        <v>-66500000</v>
      </c>
      <c r="O34" s="48">
        <f t="shared" si="3"/>
        <v>-69200000</v>
      </c>
      <c r="P34" s="48">
        <f t="shared" si="3"/>
        <v>-69400000</v>
      </c>
      <c r="Q34" s="51"/>
    </row>
    <row r="35" spans="1:17" x14ac:dyDescent="0.3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50"/>
    </row>
    <row r="36" spans="1:17" x14ac:dyDescent="0.35">
      <c r="A36" s="45" t="s">
        <v>50</v>
      </c>
      <c r="B36" s="45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50">
        <f>SUM(C36:P36)</f>
        <v>0</v>
      </c>
    </row>
    <row r="37" spans="1:17" x14ac:dyDescent="0.35">
      <c r="A37" s="47"/>
      <c r="B37" s="47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50"/>
    </row>
    <row r="38" spans="1:17" x14ac:dyDescent="0.35">
      <c r="A38" s="45" t="s">
        <v>53</v>
      </c>
      <c r="B38" s="45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50">
        <f>SUM(C38:P38)</f>
        <v>0</v>
      </c>
    </row>
    <row r="39" spans="1:17" x14ac:dyDescent="0.35">
      <c r="A39" s="47"/>
      <c r="B39" s="47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50"/>
    </row>
    <row r="40" spans="1:17" x14ac:dyDescent="0.35">
      <c r="A40" s="45" t="s">
        <v>51</v>
      </c>
      <c r="B40" s="45"/>
      <c r="C40" s="65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50">
        <f>SUM(C40:P40)</f>
        <v>0</v>
      </c>
    </row>
    <row r="41" spans="1:17" x14ac:dyDescent="0.3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50"/>
    </row>
    <row r="42" spans="1:17" x14ac:dyDescent="0.35">
      <c r="A42" s="45" t="s">
        <v>49</v>
      </c>
      <c r="B42" s="45"/>
      <c r="C42" s="48">
        <f>C34+C36+C38+C40</f>
        <v>-15200000</v>
      </c>
      <c r="D42" s="47"/>
      <c r="E42" s="48">
        <f>E34+E36+E38+E40</f>
        <v>-22000000</v>
      </c>
      <c r="F42" s="48">
        <f t="shared" ref="F42:P42" si="4">F34+F36+F38+F40</f>
        <v>-29500000</v>
      </c>
      <c r="G42" s="48">
        <f t="shared" si="4"/>
        <v>-36000000</v>
      </c>
      <c r="H42" s="48">
        <f t="shared" si="4"/>
        <v>-43200000</v>
      </c>
      <c r="I42" s="48">
        <f t="shared" si="4"/>
        <v>-46500000</v>
      </c>
      <c r="J42" s="48">
        <f t="shared" si="4"/>
        <v>-51300000</v>
      </c>
      <c r="K42" s="48">
        <f t="shared" si="4"/>
        <v>-54100000</v>
      </c>
      <c r="L42" s="48">
        <f t="shared" si="4"/>
        <v>-58900000</v>
      </c>
      <c r="M42" s="48">
        <f t="shared" si="4"/>
        <v>-61700000</v>
      </c>
      <c r="N42" s="48">
        <f t="shared" si="4"/>
        <v>-66500000</v>
      </c>
      <c r="O42" s="48">
        <f t="shared" si="4"/>
        <v>-69200000</v>
      </c>
      <c r="P42" s="48">
        <f t="shared" si="4"/>
        <v>-69400000</v>
      </c>
      <c r="Q42" s="50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Project Financing</vt:lpstr>
      <vt:lpstr>Revenue</vt:lpstr>
      <vt:lpstr>Costs and Cashflow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2018-02-17T06:30:01Z</dcterms:modified>
</cp:coreProperties>
</file>